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12"/>
  <workbookPr defaultThemeVersion="124226"/>
  <mc:AlternateContent xmlns:mc="http://schemas.openxmlformats.org/markup-compatibility/2006">
    <mc:Choice Requires="x15">
      <x15ac:absPath xmlns:x15ac="http://schemas.microsoft.com/office/spreadsheetml/2010/11/ac" url="https://laregionnormandie.sharepoint.com/sites/SPFEFEDERFSEIEJFTJ/Documents partages/General/Communication/Tutoriels 14-20/Etat récapitulatif des dépenses/"/>
    </mc:Choice>
  </mc:AlternateContent>
  <xr:revisionPtr revIDLastSave="92" documentId="13_ncr:1_{118E10B3-68C2-4DD4-B20B-DD3304E0548F}" xr6:coauthVersionLast="47" xr6:coauthVersionMax="47" xr10:uidLastSave="{6A6F1A0C-98B7-4680-AF5A-11960811C871}"/>
  <bookViews>
    <workbookView xWindow="0" yWindow="0" windowWidth="28800" windowHeight="13020" xr2:uid="{00000000-000D-0000-FFFF-FFFF00000000}"/>
  </bookViews>
  <sheets>
    <sheet name="Annexe 1 - Dépenses" sheetId="7" r:id="rId1"/>
    <sheet name="Annexe 2 - Ressources" sheetId="9" r:id="rId2"/>
    <sheet name="Annexe 3 -dépenses de personnel" sheetId="10" r:id="rId3"/>
  </sheets>
  <definedNames>
    <definedName name="_xlnm.Print_Area" localSheetId="0">'Annexe 1 - Dépenses'!$A$1:$T$54</definedName>
    <definedName name="_xlnm.Print_Area" localSheetId="1">'Annexe 2 - Ressources'!$A$1:$O$35</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0" l="1"/>
  <c r="I14" i="9" l="1"/>
  <c r="I17" i="10" l="1"/>
  <c r="I18" i="10"/>
  <c r="I19" i="10"/>
  <c r="I20" i="10"/>
  <c r="I16" i="10"/>
  <c r="G11" i="10"/>
  <c r="I7" i="10"/>
  <c r="I8" i="10"/>
  <c r="I9" i="10"/>
  <c r="I10" i="10"/>
  <c r="I6" i="10"/>
  <c r="F7" i="10"/>
  <c r="F8" i="10"/>
  <c r="F9" i="10"/>
  <c r="F10" i="10"/>
  <c r="H21" i="10"/>
  <c r="G21" i="10"/>
  <c r="F20" i="10"/>
  <c r="F19" i="10"/>
  <c r="F18" i="10"/>
  <c r="F17" i="10"/>
  <c r="F16" i="10"/>
  <c r="F21" i="10" s="1"/>
  <c r="J21" i="10" s="1"/>
  <c r="H11" i="10"/>
  <c r="F11" i="10" l="1"/>
  <c r="J11" i="10"/>
  <c r="C21" i="9"/>
  <c r="D18" i="9" s="1"/>
  <c r="G21" i="9"/>
  <c r="D12" i="9" l="1"/>
  <c r="D14" i="9"/>
  <c r="D21" i="9" s="1"/>
  <c r="H21" i="9"/>
  <c r="I21" i="9" l="1"/>
  <c r="I34" i="7" l="1"/>
  <c r="H34" i="7"/>
  <c r="K34" i="7" s="1"/>
  <c r="H40" i="7"/>
  <c r="I40" i="7"/>
  <c r="K20" i="7"/>
  <c r="K40" i="7" l="1"/>
  <c r="K41" i="7" s="1"/>
  <c r="I23" i="7"/>
  <c r="K25" i="7"/>
  <c r="K27" i="7" s="1"/>
  <c r="O27" i="7" s="1"/>
  <c r="J25" i="7"/>
  <c r="J21" i="7"/>
  <c r="K21" i="7"/>
  <c r="J22" i="7"/>
  <c r="K22" i="7"/>
  <c r="J20" i="7"/>
  <c r="O41" i="7" l="1"/>
  <c r="K23" i="7"/>
  <c r="J23" i="7"/>
  <c r="O23" i="7" l="1"/>
  <c r="K42" i="7"/>
</calcChain>
</file>

<file path=xl/sharedStrings.xml><?xml version="1.0" encoding="utf-8"?>
<sst xmlns="http://schemas.openxmlformats.org/spreadsheetml/2006/main" count="198" uniqueCount="136">
  <si>
    <t>Annexe 1 : Etat récapitulatif des dépenses
Programme opérationnel FEDER/FSE-IEJ 2014-2020 Région Haute-Normandie</t>
  </si>
  <si>
    <t>Intitulé de l'opération</t>
  </si>
  <si>
    <t>XXX</t>
  </si>
  <si>
    <t>Ne remplissez cette annexe que dans le cas où le versement de l'aide est réalisé sur une base réelle
Dans ce cas, assurez-vous que pour chaque dépense déclarée est joint la pièce justificative correspondante</t>
  </si>
  <si>
    <t>Bénéficiaire</t>
  </si>
  <si>
    <t>XXXX</t>
  </si>
  <si>
    <t>N° de dossier du système d’information</t>
  </si>
  <si>
    <t>Date de début de l'opération</t>
  </si>
  <si>
    <t>Date de fin de l'opération</t>
  </si>
  <si>
    <t>A compléter par le bénéficaire lors de la demande de paiement</t>
  </si>
  <si>
    <t>A remplir par la personne en charge du contrôle</t>
  </si>
  <si>
    <t>FACTURES ou PIECES EQUIVALENTES</t>
  </si>
  <si>
    <t>Dépenses prévisionnelles déclarées dans la demande de subvention</t>
  </si>
  <si>
    <t>Réalisation des dépenses à la date du bilan</t>
  </si>
  <si>
    <t>Catégorie de dépenses 
(à reprendre du plan de financement  prévisionnel)</t>
  </si>
  <si>
    <t>Sous catégorie de dépenses 
(à reprendre du plan de financement  prévisionnel)</t>
  </si>
  <si>
    <t>Date d'émission de la dépense 
(ex : facture)</t>
  </si>
  <si>
    <t>Date d'acquittement de la dépense (*)</t>
  </si>
  <si>
    <t>Référence de la facture ou pièce équivalente</t>
  </si>
  <si>
    <t>Intitulé de la dépense sur la facture</t>
  </si>
  <si>
    <t>Emetteur</t>
  </si>
  <si>
    <t>Montant total de la dépense 
(ex : facture) 
HT</t>
  </si>
  <si>
    <t>TVA / charges patronales (**)</t>
  </si>
  <si>
    <t>Récupération totale ou partielle de la TVA</t>
  </si>
  <si>
    <t xml:space="preserve">Montant éligible de la dépense 
(tout ou partie) </t>
  </si>
  <si>
    <t>Observation et justification de la compabilisation de la dépense (si pertinent : clé de répartition appliquée…)</t>
  </si>
  <si>
    <t>Montant prévisionnel total</t>
  </si>
  <si>
    <t>Montant validé au titre des précédentes demandes de paiement</t>
  </si>
  <si>
    <t>% de réalisation de la dépense à la date du présent bilan (sous réserve de certification des dépenses du présent bilan)</t>
  </si>
  <si>
    <t>Montant éligible</t>
  </si>
  <si>
    <t>Observations (montant écarté…)</t>
  </si>
  <si>
    <t>DEPENSES DIRECTES</t>
  </si>
  <si>
    <t>Matériel, Equipement</t>
  </si>
  <si>
    <t>00001</t>
  </si>
  <si>
    <t>Ordinateur 1</t>
  </si>
  <si>
    <t>Entreprise A</t>
  </si>
  <si>
    <t>00023</t>
  </si>
  <si>
    <t>Ordinateur 2</t>
  </si>
  <si>
    <t>Entreprise B</t>
  </si>
  <si>
    <t>0056</t>
  </si>
  <si>
    <t>Equipement 1</t>
  </si>
  <si>
    <t>Entreprise C</t>
  </si>
  <si>
    <t>Total Matériel, équipement</t>
  </si>
  <si>
    <t>Autres dépenses</t>
  </si>
  <si>
    <t>0078</t>
  </si>
  <si>
    <t>Fournitures</t>
  </si>
  <si>
    <t>Entreprise D</t>
  </si>
  <si>
    <t>Total Autres dépenses</t>
  </si>
  <si>
    <t>Mois/Année</t>
  </si>
  <si>
    <t>Date de paiement</t>
  </si>
  <si>
    <t>Nom - Prénom</t>
  </si>
  <si>
    <t>Salaire Brut</t>
  </si>
  <si>
    <t>Charges Patronales</t>
  </si>
  <si>
    <t>Heures Déclarées</t>
  </si>
  <si>
    <t>Observations</t>
  </si>
  <si>
    <t>Dépenses de Personnel</t>
  </si>
  <si>
    <t>Personnel technique</t>
  </si>
  <si>
    <t>BS Avril</t>
  </si>
  <si>
    <t>Madame A</t>
  </si>
  <si>
    <t>Etablissement A</t>
  </si>
  <si>
    <t>Début de contrat au 01/04/2021</t>
  </si>
  <si>
    <t xml:space="preserve">BS Mai </t>
  </si>
  <si>
    <t>BS Juin</t>
  </si>
  <si>
    <t>BS Juillet</t>
  </si>
  <si>
    <t>BS Août</t>
  </si>
  <si>
    <t>Démission le 31/08/2021</t>
  </si>
  <si>
    <t>Total Madame A</t>
  </si>
  <si>
    <t>Personnel administratif</t>
  </si>
  <si>
    <t xml:space="preserve">BS Décembre </t>
  </si>
  <si>
    <t>Monsieur B</t>
  </si>
  <si>
    <t>Début de contrat au 01/12/2021</t>
  </si>
  <si>
    <t>BS Janvier</t>
  </si>
  <si>
    <t>BS Février</t>
  </si>
  <si>
    <t>BS Mars</t>
  </si>
  <si>
    <t>Fin de contrat au 30/04/2022</t>
  </si>
  <si>
    <t>Total Monsieur B</t>
  </si>
  <si>
    <t>Total Dépenses de Personnel</t>
  </si>
  <si>
    <t>TOTAL</t>
  </si>
  <si>
    <t xml:space="preserve"> </t>
  </si>
  <si>
    <t>(*) Date d'acquittement : date à laquelle la dépense a été réglée</t>
  </si>
  <si>
    <t>(**) Pour les dépenses de rémunération, indiquer les charges patronales</t>
  </si>
  <si>
    <t xml:space="preserve">Fait à : </t>
  </si>
  <si>
    <t xml:space="preserve">Certifié exact, le </t>
  </si>
  <si>
    <t>Le comptable public, ou commissaire aux comptes ou expert comptable</t>
  </si>
  <si>
    <t>Le responsable de la structure bénéficiaire</t>
  </si>
  <si>
    <t>(Nom, qualité, cachet)</t>
  </si>
  <si>
    <t xml:space="preserve">     </t>
  </si>
  <si>
    <t>Annexe 2 : Tableau des ressources
Programmation 2014-2020</t>
  </si>
  <si>
    <t>N° administratif du dossier</t>
  </si>
  <si>
    <t>20E00XXX</t>
  </si>
  <si>
    <t>N°de dossier du système d'information</t>
  </si>
  <si>
    <t>Assurez-vous que pour chaque versement perçu est joint le justificatif correspondant</t>
  </si>
  <si>
    <t>Rempli par le bénéficaire lors de la demande de paiement</t>
  </si>
  <si>
    <t>Montant des ressources conventionnées</t>
  </si>
  <si>
    <t>Montant des ressources perçues pour la période considérée au titre de la présente demande de paiement</t>
  </si>
  <si>
    <t>Montant des ressources cumulées depuis le début du projet</t>
  </si>
  <si>
    <t>Ressources nouvelles mobilisées (le cas échéant)</t>
  </si>
  <si>
    <t>Financeurs</t>
  </si>
  <si>
    <t>Précisions éventuelles</t>
  </si>
  <si>
    <t>euros</t>
  </si>
  <si>
    <t>%</t>
  </si>
  <si>
    <t>N° de mandat</t>
  </si>
  <si>
    <t>Date d'encaissement</t>
  </si>
  <si>
    <t xml:space="preserve">Montant versé </t>
  </si>
  <si>
    <r>
      <rPr>
        <sz val="9"/>
        <color rgb="FF000000"/>
        <rFont val="Arial"/>
      </rPr>
      <t xml:space="preserve"> Montant déjà déclaré dans les états récapitulatifs précédents </t>
    </r>
    <r>
      <rPr>
        <i/>
        <sz val="8"/>
        <color rgb="FF000000"/>
        <rFont val="Arial"/>
      </rPr>
      <t>(n'inclut pas le montant versé déclaré au titre de la présente demande de paiement)</t>
    </r>
  </si>
  <si>
    <t>% réalisé</t>
  </si>
  <si>
    <t>Nature de la ressource (cofinanceur, …)</t>
  </si>
  <si>
    <t>Montant accordé</t>
  </si>
  <si>
    <t>Montant versé</t>
  </si>
  <si>
    <t>Fonds européen</t>
  </si>
  <si>
    <t>Etat</t>
  </si>
  <si>
    <t>Région</t>
  </si>
  <si>
    <t>625</t>
  </si>
  <si>
    <t>Département</t>
  </si>
  <si>
    <t>Autre financement public</t>
  </si>
  <si>
    <t>Paricipation privée</t>
  </si>
  <si>
    <t>Autofinancement</t>
  </si>
  <si>
    <t>Recettes générées (le cas échéant)</t>
  </si>
  <si>
    <t>Apports en nature</t>
  </si>
  <si>
    <t>Total des ressources</t>
  </si>
  <si>
    <t>Annexe 3: Dépenses de personnel
Programmation 2014-2020</t>
  </si>
  <si>
    <t>Cet onglet reprend, pour illustration, la première méthode de présentation des dépenses de personnel, si elle avait été utilisée dans le cadre de la demande de paiement qui nous sert d'exemple ici. L'annexe 1 - Dépenses est un exemple de l'utilisation de la méthode 2)</t>
  </si>
  <si>
    <t>Dépenses de personnel pour la période du 01/12/2021 au 31/12/2022</t>
  </si>
  <si>
    <t>Nom du salarié</t>
  </si>
  <si>
    <t>Mois</t>
  </si>
  <si>
    <t xml:space="preserve">Salaire brut </t>
  </si>
  <si>
    <t>Charges patronales</t>
  </si>
  <si>
    <t>Aide financière (contrat aidé)</t>
  </si>
  <si>
    <t>Salaire brut chargé</t>
  </si>
  <si>
    <t>Nombre d'heures totales</t>
  </si>
  <si>
    <t>Nombre d'heures consacrées à l'action</t>
  </si>
  <si>
    <t>% du temps passé sur l'action</t>
  </si>
  <si>
    <t>Coût attribué à l'action</t>
  </si>
  <si>
    <t>TOTAL DES DEPENSES DIRECTES DE PERSONNEL ATTRIBUEES A L'ACTION</t>
  </si>
  <si>
    <t>Début de contrat le 1er avril 2021 et démission le 31/08/2021</t>
  </si>
  <si>
    <t>Début de contrat le 1er décembre 2021 et fin de contrat au 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</si>
</sst>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quot;;[Red]\-#,##0\ &quot;€&quot;"/>
    <numFmt numFmtId="44" formatCode="_-* #,##0.00\ &quot;€&quot;_-;\-* #,##0.00\ &quot;€&quot;_-;_-* &quot;-&quot;??\ &quot;€&quot;_-;_-@_-"/>
    <numFmt numFmtId="43" formatCode="_-* #,##0.00\ _€_-;\-* #,##0.00\ _€_-;_-* &quot;-&quot;??\ _€_-;_-@_-"/>
    <numFmt numFmtId="164" formatCode="_-* #,##0.00&quot; €&quot;_-;\-* #,##0.00&quot; €&quot;_-;_-* &quot;-&quot;??&quot; €&quot;_-;_-@_-"/>
    <numFmt numFmtId="165" formatCode="#,##0.00\ &quot;€&quot;"/>
    <numFmt numFmtId="166" formatCode="#,##0.00\ _€"/>
    <numFmt numFmtId="167" formatCode="mmm\-yyyy"/>
    <numFmt numFmtId="168" formatCode="[$-40C]mmm\-yy;@"/>
  </numFmts>
  <fonts count="36">
    <font>
      <sz val="11"/>
      <color theme="1"/>
      <name val="Calibri"/>
      <family val="2"/>
      <scheme val="minor"/>
    </font>
    <font>
      <sz val="11"/>
      <color theme="1"/>
      <name val="Calibri"/>
      <family val="2"/>
      <scheme val="minor"/>
    </font>
    <font>
      <sz val="10"/>
      <color theme="1"/>
      <name val="Calibri"/>
      <family val="2"/>
    </font>
    <font>
      <b/>
      <sz val="5"/>
      <color theme="1"/>
      <name val="Calibri"/>
      <family val="2"/>
      <scheme val="minor"/>
    </font>
    <font>
      <b/>
      <sz val="16"/>
      <color rgb="FF000000"/>
      <name val="Calibri"/>
      <family val="2"/>
    </font>
    <font>
      <b/>
      <sz val="10"/>
      <name val="Arial"/>
      <family val="2"/>
    </font>
    <font>
      <sz val="10"/>
      <name val="Calibri"/>
      <family val="2"/>
      <scheme val="minor"/>
    </font>
    <font>
      <sz val="10"/>
      <name val="Arial"/>
      <family val="2"/>
    </font>
    <font>
      <sz val="10"/>
      <color theme="1"/>
      <name val="Calibri"/>
      <family val="2"/>
      <scheme val="minor"/>
    </font>
    <font>
      <sz val="10"/>
      <color rgb="FFFF0000"/>
      <name val="Arial"/>
      <family val="2"/>
    </font>
    <font>
      <sz val="9"/>
      <name val="Arial"/>
      <family val="2"/>
    </font>
    <font>
      <b/>
      <sz val="11"/>
      <name val="Calibri"/>
      <family val="2"/>
      <scheme val="minor"/>
    </font>
    <font>
      <b/>
      <sz val="11"/>
      <color theme="1"/>
      <name val="Calibri"/>
      <family val="2"/>
      <scheme val="minor"/>
    </font>
    <font>
      <b/>
      <sz val="10"/>
      <name val="Calibri"/>
      <family val="2"/>
      <scheme val="minor"/>
    </font>
    <font>
      <b/>
      <sz val="10"/>
      <color theme="1"/>
      <name val="Calibri"/>
      <family val="2"/>
      <scheme val="minor"/>
    </font>
    <font>
      <sz val="10"/>
      <name val="Calibri"/>
      <family val="2"/>
    </font>
    <font>
      <b/>
      <sz val="10"/>
      <name val="Calibri"/>
      <family val="2"/>
    </font>
    <font>
      <sz val="10"/>
      <color indexed="8"/>
      <name val="Calibri"/>
      <family val="2"/>
      <charset val="1"/>
    </font>
    <font>
      <sz val="10"/>
      <color theme="1"/>
      <name val="Arial"/>
      <family val="2"/>
    </font>
    <font>
      <b/>
      <sz val="11"/>
      <color theme="1"/>
      <name val="Arial"/>
      <family val="2"/>
    </font>
    <font>
      <b/>
      <sz val="11"/>
      <name val="Arial"/>
      <family val="2"/>
    </font>
    <font>
      <b/>
      <sz val="11"/>
      <color rgb="FFFF0000"/>
      <name val="Arial"/>
      <family val="2"/>
    </font>
    <font>
      <sz val="11"/>
      <color theme="1"/>
      <name val="Arial"/>
      <family val="2"/>
    </font>
    <font>
      <b/>
      <sz val="12"/>
      <name val="Arial"/>
      <family val="2"/>
    </font>
    <font>
      <sz val="9"/>
      <color theme="1"/>
      <name val="Arial"/>
      <family val="2"/>
    </font>
    <font>
      <b/>
      <sz val="9"/>
      <name val="Arial"/>
      <family val="2"/>
    </font>
    <font>
      <b/>
      <sz val="9"/>
      <color theme="1"/>
      <name val="Arial"/>
      <family val="2"/>
    </font>
    <font>
      <sz val="7"/>
      <name val="Arial"/>
      <family val="2"/>
    </font>
    <font>
      <sz val="16"/>
      <color rgb="FF000000"/>
      <name val="Calibri"/>
      <family val="2"/>
    </font>
    <font>
      <b/>
      <sz val="14"/>
      <name val="Calibri"/>
      <family val="2"/>
      <scheme val="minor"/>
    </font>
    <font>
      <b/>
      <u/>
      <sz val="12"/>
      <name val="Calibri"/>
      <family val="2"/>
      <scheme val="minor"/>
    </font>
    <font>
      <sz val="11"/>
      <color theme="0" tint="-0.499984740745262"/>
      <name val="Calibri"/>
      <family val="2"/>
      <scheme val="minor"/>
    </font>
    <font>
      <b/>
      <i/>
      <sz val="14"/>
      <name val="Calibri"/>
      <family val="2"/>
      <scheme val="minor"/>
    </font>
    <font>
      <sz val="9"/>
      <color rgb="FF000000"/>
      <name val="Arial"/>
    </font>
    <font>
      <sz val="8"/>
      <color rgb="FF000000"/>
      <name val="Arial"/>
    </font>
    <font>
      <i/>
      <sz val="8"/>
      <color rgb="FF000000"/>
      <name val="Arial"/>
    </font>
  </fonts>
  <fills count="22">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E1"/>
        <bgColor indexed="64"/>
      </patternFill>
    </fill>
    <fill>
      <patternFill patternType="solid">
        <fgColor theme="6" tint="0.79998168889431442"/>
        <bgColor indexed="64"/>
      </patternFill>
    </fill>
    <fill>
      <patternFill patternType="solid">
        <fgColor rgb="FFFFFFE1"/>
        <bgColor rgb="FF000000"/>
      </patternFill>
    </fill>
    <fill>
      <patternFill patternType="solid">
        <fgColor theme="8" tint="0.79998168889431442"/>
        <bgColor rgb="FF000000"/>
      </patternFill>
    </fill>
    <fill>
      <patternFill patternType="solid">
        <fgColor indexed="42"/>
        <bgColor indexed="64"/>
      </patternFill>
    </fill>
    <fill>
      <patternFill patternType="solid">
        <fgColor rgb="FFCCFFCC"/>
        <bgColor rgb="FF000000"/>
      </patternFill>
    </fill>
    <fill>
      <patternFill patternType="solid">
        <fgColor theme="6" tint="0.39997558519241921"/>
        <bgColor indexed="64"/>
      </patternFill>
    </fill>
    <fill>
      <patternFill patternType="solid">
        <fgColor rgb="FFF2F2F2"/>
        <bgColor rgb="FF000000"/>
      </patternFill>
    </fill>
    <fill>
      <patternFill patternType="solid">
        <fgColor theme="0" tint="-0.499984740745262"/>
        <bgColor indexed="64"/>
      </patternFill>
    </fill>
    <fill>
      <patternFill patternType="solid">
        <fgColor rgb="FFFFFF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double">
        <color theme="8" tint="-0.24994659260841701"/>
      </left>
      <right/>
      <top style="double">
        <color theme="8" tint="-0.24994659260841701"/>
      </top>
      <bottom/>
      <diagonal/>
    </border>
    <border>
      <left/>
      <right/>
      <top style="double">
        <color theme="8" tint="-0.24994659260841701"/>
      </top>
      <bottom/>
      <diagonal/>
    </border>
    <border>
      <left/>
      <right style="double">
        <color theme="8" tint="-0.24994659260841701"/>
      </right>
      <top style="double">
        <color theme="8" tint="-0.24994659260841701"/>
      </top>
      <bottom/>
      <diagonal/>
    </border>
    <border>
      <left style="double">
        <color theme="8" tint="-0.24994659260841701"/>
      </left>
      <right/>
      <top/>
      <bottom style="double">
        <color theme="8" tint="-0.24994659260841701"/>
      </bottom>
      <diagonal/>
    </border>
    <border>
      <left/>
      <right/>
      <top/>
      <bottom style="double">
        <color theme="8" tint="-0.24994659260841701"/>
      </bottom>
      <diagonal/>
    </border>
    <border>
      <left/>
      <right style="double">
        <color theme="8" tint="-0.24994659260841701"/>
      </right>
      <top/>
      <bottom style="double">
        <color theme="8" tint="-0.2499465926084170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diagonal/>
    </border>
    <border>
      <left style="thin">
        <color theme="0"/>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indexed="64"/>
      </left>
      <right/>
      <top/>
      <bottom/>
      <diagonal/>
    </border>
    <border>
      <left style="thin">
        <color indexed="64"/>
      </left>
      <right/>
      <top style="thin">
        <color indexed="64"/>
      </top>
      <bottom/>
      <diagonal/>
    </border>
    <border>
      <left style="double">
        <color theme="8" tint="-0.24994659260841701"/>
      </left>
      <right/>
      <top/>
      <bottom/>
      <diagonal/>
    </border>
    <border>
      <left/>
      <right style="double">
        <color theme="8" tint="-0.24994659260841701"/>
      </right>
      <top/>
      <bottom/>
      <diagonal/>
    </border>
    <border>
      <left/>
      <right/>
      <top style="thin">
        <color theme="0"/>
      </top>
      <bottom style="thin">
        <color theme="0"/>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auto="1"/>
      </left>
      <right style="thin">
        <color theme="0"/>
      </right>
      <top style="thin">
        <color indexed="64"/>
      </top>
      <bottom style="thin">
        <color indexed="64"/>
      </bottom>
      <diagonal/>
    </border>
    <border>
      <left style="thin">
        <color indexed="64"/>
      </left>
      <right style="thin">
        <color indexed="64"/>
      </right>
      <top style="medium">
        <color theme="1" tint="0.499984740745262"/>
      </top>
      <bottom style="medium">
        <color theme="1" tint="0.499984740745262"/>
      </bottom>
      <diagonal/>
    </border>
    <border>
      <left style="thin">
        <color indexed="64"/>
      </left>
      <right/>
      <top style="medium">
        <color theme="1" tint="0.499984740745262"/>
      </top>
      <bottom style="medium">
        <color theme="1" tint="0.499984740745262"/>
      </bottom>
      <diagonal/>
    </border>
    <border>
      <left/>
      <right style="thin">
        <color indexed="64"/>
      </right>
      <top style="medium">
        <color theme="1" tint="0.499984740745262"/>
      </top>
      <bottom style="medium">
        <color theme="1" tint="0.499984740745262"/>
      </bottom>
      <diagonal/>
    </border>
    <border>
      <left style="thin">
        <color indexed="64"/>
      </left>
      <right style="thin">
        <color indexed="64"/>
      </right>
      <top style="medium">
        <color theme="1" tint="0.499984740745262"/>
      </top>
      <bottom/>
      <diagonal/>
    </border>
    <border>
      <left style="thin">
        <color indexed="64"/>
      </left>
      <right/>
      <top style="medium">
        <color theme="1" tint="0.499984740745262"/>
      </top>
      <bottom/>
      <diagonal/>
    </border>
    <border>
      <left/>
      <right style="thin">
        <color indexed="64"/>
      </right>
      <top style="medium">
        <color theme="1" tint="0.499984740745262"/>
      </top>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164" fontId="7" fillId="0" borderId="0" applyFont="0" applyFill="0" applyBorder="0" applyAlignment="0" applyProtection="0"/>
    <xf numFmtId="9" fontId="1" fillId="0" borderId="0" applyFont="0" applyFill="0" applyBorder="0" applyAlignment="0" applyProtection="0"/>
    <xf numFmtId="0" fontId="7" fillId="0" borderId="0"/>
    <xf numFmtId="44" fontId="1" fillId="0" borderId="0" applyFont="0" applyFill="0" applyBorder="0" applyAlignment="0" applyProtection="0"/>
  </cellStyleXfs>
  <cellXfs count="279">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7"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9" xfId="0" applyBorder="1"/>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0" fillId="0" borderId="24" xfId="0" applyBorder="1"/>
    <xf numFmtId="0" fontId="0" fillId="0" borderId="25" xfId="0" applyBorder="1"/>
    <xf numFmtId="0" fontId="0" fillId="0" borderId="26" xfId="0" applyBorder="1"/>
    <xf numFmtId="0" fontId="0" fillId="0" borderId="19" xfId="0" applyBorder="1" applyAlignment="1">
      <alignment vertical="center"/>
    </xf>
    <xf numFmtId="0" fontId="13" fillId="12" borderId="14" xfId="0" applyFont="1" applyFill="1" applyBorder="1" applyAlignment="1">
      <alignment horizontal="left" vertical="center" wrapText="1"/>
    </xf>
    <xf numFmtId="0" fontId="15" fillId="14" borderId="14" xfId="0" applyFont="1" applyFill="1" applyBorder="1" applyAlignment="1">
      <alignment horizontal="center" vertical="center" wrapText="1"/>
    </xf>
    <xf numFmtId="0" fontId="15" fillId="15" borderId="14"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13" borderId="14" xfId="0" applyFont="1" applyFill="1" applyBorder="1" applyAlignment="1">
      <alignment horizontal="center" vertical="center" wrapText="1"/>
    </xf>
    <xf numFmtId="0" fontId="10" fillId="11"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0" fillId="0" borderId="2" xfId="0" applyBorder="1" applyAlignment="1">
      <alignment vertical="center"/>
    </xf>
    <xf numFmtId="0" fontId="7" fillId="0" borderId="1" xfId="4"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6" xfId="0" applyBorder="1" applyAlignment="1">
      <alignment horizontal="center" vertical="center"/>
    </xf>
    <xf numFmtId="165" fontId="10" fillId="0" borderId="1" xfId="0" applyNumberFormat="1" applyFont="1" applyBorder="1" applyAlignment="1">
      <alignment horizontal="center" vertical="center" wrapText="1"/>
    </xf>
    <xf numFmtId="166" fontId="7" fillId="4"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xf>
    <xf numFmtId="14" fontId="9" fillId="13" borderId="1" xfId="0" applyNumberFormat="1" applyFont="1" applyFill="1" applyBorder="1" applyAlignment="1">
      <alignment horizontal="center" vertical="center"/>
    </xf>
    <xf numFmtId="0" fontId="18" fillId="0" borderId="1" xfId="0" applyFont="1" applyBorder="1" applyAlignment="1">
      <alignment horizontal="center" vertical="center" wrapText="1"/>
    </xf>
    <xf numFmtId="0" fontId="18" fillId="13" borderId="1" xfId="0" applyFont="1" applyFill="1" applyBorder="1" applyAlignment="1">
      <alignment horizontal="center" vertical="center" wrapText="1"/>
    </xf>
    <xf numFmtId="0" fontId="10" fillId="0" borderId="1" xfId="0" applyFont="1" applyBorder="1" applyAlignment="1">
      <alignment horizontal="center" vertical="center"/>
    </xf>
    <xf numFmtId="14" fontId="7" fillId="0" borderId="1" xfId="4" applyNumberFormat="1" applyBorder="1" applyAlignment="1">
      <alignment horizontal="center" vertical="center"/>
    </xf>
    <xf numFmtId="14" fontId="21" fillId="11" borderId="1" xfId="0" applyNumberFormat="1" applyFont="1" applyFill="1" applyBorder="1" applyAlignment="1">
      <alignment horizontal="center" vertical="center"/>
    </xf>
    <xf numFmtId="0" fontId="23" fillId="3" borderId="1" xfId="0" applyFont="1" applyFill="1" applyBorder="1" applyAlignment="1">
      <alignment horizontal="center" vertical="center" wrapText="1"/>
    </xf>
    <xf numFmtId="14" fontId="18"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3" fillId="0" borderId="4" xfId="0" applyFont="1" applyBorder="1" applyAlignment="1">
      <alignment horizontal="center" vertical="center" wrapText="1"/>
    </xf>
    <xf numFmtId="0" fontId="7" fillId="0" borderId="1" xfId="4"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166" fontId="0" fillId="0" borderId="2" xfId="0" applyNumberFormat="1" applyBorder="1" applyAlignment="1">
      <alignment horizontal="center" vertical="center"/>
    </xf>
    <xf numFmtId="166" fontId="0" fillId="0" borderId="5" xfId="0" applyNumberFormat="1" applyBorder="1" applyAlignment="1">
      <alignment horizontal="center" vertical="center"/>
    </xf>
    <xf numFmtId="0" fontId="0" fillId="0" borderId="4" xfId="0"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166" fontId="0" fillId="0" borderId="6" xfId="0" applyNumberFormat="1" applyBorder="1" applyAlignment="1">
      <alignment horizontal="center" vertical="center"/>
    </xf>
    <xf numFmtId="0" fontId="0" fillId="0" borderId="24" xfId="0" applyBorder="1" applyAlignment="1">
      <alignment horizontal="center" vertical="center" wrapText="1"/>
    </xf>
    <xf numFmtId="166" fontId="0" fillId="0" borderId="4" xfId="0" applyNumberFormat="1" applyBorder="1" applyAlignment="1">
      <alignment horizontal="center" vertical="center"/>
    </xf>
    <xf numFmtId="0" fontId="0" fillId="0" borderId="19" xfId="0" applyBorder="1" applyAlignment="1">
      <alignment horizontal="center" vertical="center" wrapText="1"/>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7" fillId="0" borderId="1" xfId="0" applyFont="1" applyBorder="1" applyAlignment="1">
      <alignment horizontal="center" vertical="center"/>
    </xf>
    <xf numFmtId="49" fontId="10" fillId="0" borderId="1" xfId="0" applyNumberFormat="1" applyFont="1" applyBorder="1" applyAlignment="1">
      <alignment horizontal="center" vertical="center" wrapText="1"/>
    </xf>
    <xf numFmtId="4" fontId="18" fillId="0" borderId="1" xfId="0" applyNumberFormat="1" applyFont="1" applyBorder="1" applyAlignment="1">
      <alignment horizontal="center" vertical="center" wrapText="1"/>
    </xf>
    <xf numFmtId="166" fontId="18" fillId="0" borderId="1" xfId="0" applyNumberFormat="1" applyFont="1" applyBorder="1" applyAlignment="1">
      <alignment horizontal="center" vertical="center"/>
    </xf>
    <xf numFmtId="44" fontId="7" fillId="0" borderId="1" xfId="0" applyNumberFormat="1" applyFont="1" applyBorder="1" applyAlignment="1">
      <alignment horizontal="center" vertical="center"/>
    </xf>
    <xf numFmtId="14" fontId="21" fillId="11" borderId="1" xfId="0" applyNumberFormat="1" applyFont="1" applyFill="1" applyBorder="1" applyAlignment="1">
      <alignment horizontal="center" vertical="center" wrapText="1"/>
    </xf>
    <xf numFmtId="44" fontId="20" fillId="11" borderId="1" xfId="0" applyNumberFormat="1" applyFont="1" applyFill="1" applyBorder="1" applyAlignment="1">
      <alignment horizontal="center" vertical="center"/>
    </xf>
    <xf numFmtId="0" fontId="19" fillId="11" borderId="1" xfId="0" applyFont="1" applyFill="1" applyBorder="1" applyAlignment="1">
      <alignment horizontal="center" vertical="center" wrapText="1"/>
    </xf>
    <xf numFmtId="44" fontId="19" fillId="11" borderId="1" xfId="0" applyNumberFormat="1" applyFont="1" applyFill="1" applyBorder="1" applyAlignment="1">
      <alignment horizontal="center" vertical="center"/>
    </xf>
    <xf numFmtId="0" fontId="19" fillId="0" borderId="2" xfId="0" applyFont="1" applyBorder="1" applyAlignment="1">
      <alignment horizontal="center" vertical="center"/>
    </xf>
    <xf numFmtId="166" fontId="7" fillId="0" borderId="1" xfId="1" applyNumberFormat="1" applyFont="1" applyBorder="1" applyAlignment="1">
      <alignment horizontal="center" vertical="center"/>
    </xf>
    <xf numFmtId="49" fontId="18" fillId="0" borderId="1" xfId="0" applyNumberFormat="1" applyFont="1" applyBorder="1" applyAlignment="1">
      <alignment horizontal="center" vertical="center" wrapText="1"/>
    </xf>
    <xf numFmtId="44" fontId="23" fillId="3" borderId="1" xfId="0" applyNumberFormat="1" applyFont="1" applyFill="1" applyBorder="1" applyAlignment="1">
      <alignment horizontal="center" vertical="center"/>
    </xf>
    <xf numFmtId="165" fontId="23" fillId="3" borderId="1" xfId="0" applyNumberFormat="1" applyFont="1" applyFill="1" applyBorder="1" applyAlignment="1">
      <alignment horizontal="center" vertical="center"/>
    </xf>
    <xf numFmtId="166" fontId="23" fillId="3" borderId="1" xfId="0" applyNumberFormat="1" applyFont="1" applyFill="1" applyBorder="1" applyAlignment="1">
      <alignment horizontal="center" vertical="center"/>
    </xf>
    <xf numFmtId="0" fontId="22" fillId="0" borderId="2" xfId="0" applyFont="1" applyBorder="1" applyAlignment="1">
      <alignment horizontal="center" vertical="center"/>
    </xf>
    <xf numFmtId="166" fontId="8" fillId="0" borderId="6" xfId="0" applyNumberFormat="1" applyFont="1" applyBorder="1" applyAlignment="1">
      <alignment horizontal="center" vertical="center"/>
    </xf>
    <xf numFmtId="0" fontId="8" fillId="0" borderId="6" xfId="0" applyFont="1" applyBorder="1" applyAlignment="1">
      <alignment horizontal="center" vertical="center"/>
    </xf>
    <xf numFmtId="168" fontId="7" fillId="0" borderId="1" xfId="0" applyNumberFormat="1" applyFont="1" applyBorder="1" applyAlignment="1">
      <alignment horizontal="center" vertical="center"/>
    </xf>
    <xf numFmtId="0" fontId="19" fillId="11"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9" borderId="1" xfId="0" applyFont="1" applyFill="1" applyBorder="1" applyAlignment="1">
      <alignment horizontal="center" vertical="center" wrapText="1"/>
    </xf>
    <xf numFmtId="166" fontId="7" fillId="9" borderId="1" xfId="0" applyNumberFormat="1" applyFont="1" applyFill="1" applyBorder="1" applyAlignment="1">
      <alignment horizontal="center" vertical="center" wrapText="1"/>
    </xf>
    <xf numFmtId="165" fontId="7" fillId="9" borderId="1" xfId="0" applyNumberFormat="1" applyFont="1" applyFill="1" applyBorder="1" applyAlignment="1">
      <alignment horizontal="center" vertical="center" wrapText="1"/>
    </xf>
    <xf numFmtId="0" fontId="20" fillId="11" borderId="1" xfId="0" applyFont="1" applyFill="1" applyBorder="1" applyAlignment="1">
      <alignment horizontal="center" vertical="center"/>
    </xf>
    <xf numFmtId="0" fontId="7" fillId="0" borderId="1" xfId="0" applyFont="1" applyBorder="1" applyAlignment="1">
      <alignment vertical="center" wrapText="1"/>
    </xf>
    <xf numFmtId="0" fontId="24" fillId="18" borderId="1" xfId="0" applyFont="1" applyFill="1" applyBorder="1" applyAlignment="1">
      <alignment horizontal="center" vertical="center" wrapText="1"/>
    </xf>
    <xf numFmtId="0" fontId="25" fillId="18" borderId="1" xfId="0" applyFont="1" applyFill="1" applyBorder="1" applyAlignment="1">
      <alignment horizontal="center" vertical="center"/>
    </xf>
    <xf numFmtId="14" fontId="26" fillId="18" borderId="1" xfId="0" applyNumberFormat="1" applyFont="1" applyFill="1" applyBorder="1" applyAlignment="1">
      <alignment horizontal="center" vertical="center"/>
    </xf>
    <xf numFmtId="14" fontId="24" fillId="18" borderId="1" xfId="0" applyNumberFormat="1" applyFont="1" applyFill="1" applyBorder="1" applyAlignment="1">
      <alignment horizontal="center" vertical="center"/>
    </xf>
    <xf numFmtId="0" fontId="26" fillId="18" borderId="1" xfId="0" applyFont="1" applyFill="1" applyBorder="1" applyAlignment="1">
      <alignment horizontal="center" vertical="center" wrapText="1"/>
    </xf>
    <xf numFmtId="0" fontId="26" fillId="18" borderId="1" xfId="0" applyFont="1" applyFill="1" applyBorder="1" applyAlignment="1">
      <alignment horizontal="center" vertical="center"/>
    </xf>
    <xf numFmtId="166" fontId="26" fillId="18" borderId="1" xfId="1" applyNumberFormat="1" applyFont="1" applyFill="1" applyBorder="1" applyAlignment="1">
      <alignment horizontal="center" vertical="center"/>
    </xf>
    <xf numFmtId="166" fontId="26" fillId="18" borderId="1" xfId="0" applyNumberFormat="1" applyFont="1" applyFill="1" applyBorder="1" applyAlignment="1">
      <alignment horizontal="center" vertical="center" wrapText="1"/>
    </xf>
    <xf numFmtId="166" fontId="24" fillId="18" borderId="1" xfId="0" applyNumberFormat="1" applyFont="1" applyFill="1" applyBorder="1" applyAlignment="1">
      <alignment horizontal="center" vertical="center"/>
    </xf>
    <xf numFmtId="0" fontId="24" fillId="0" borderId="2" xfId="0" applyFont="1" applyBorder="1" applyAlignment="1">
      <alignment horizontal="center" vertical="center"/>
    </xf>
    <xf numFmtId="9" fontId="7" fillId="0" borderId="1" xfId="0" applyNumberFormat="1" applyFont="1" applyBorder="1" applyAlignment="1">
      <alignment horizontal="center" vertical="center"/>
    </xf>
    <xf numFmtId="9" fontId="5" fillId="13" borderId="1" xfId="0" applyNumberFormat="1" applyFont="1" applyFill="1" applyBorder="1" applyAlignment="1">
      <alignment horizontal="center" vertical="center"/>
    </xf>
    <xf numFmtId="44" fontId="26" fillId="18" borderId="1" xfId="0" applyNumberFormat="1" applyFont="1" applyFill="1" applyBorder="1" applyAlignment="1">
      <alignment horizontal="center" vertical="center" wrapText="1"/>
    </xf>
    <xf numFmtId="49" fontId="18" fillId="0" borderId="13" xfId="0" applyNumberFormat="1" applyFont="1" applyBorder="1" applyAlignment="1">
      <alignment horizontal="center" vertical="center" wrapText="1"/>
    </xf>
    <xf numFmtId="166" fontId="18" fillId="0" borderId="13" xfId="0" applyNumberFormat="1" applyFont="1" applyBorder="1" applyAlignment="1">
      <alignment horizontal="center" vertical="center"/>
    </xf>
    <xf numFmtId="165" fontId="7" fillId="0" borderId="1" xfId="0" applyNumberFormat="1" applyFont="1" applyBorder="1" applyAlignment="1">
      <alignment horizontal="center" vertical="center"/>
    </xf>
    <xf numFmtId="165" fontId="7" fillId="0" borderId="1" xfId="1" applyNumberFormat="1" applyFont="1" applyBorder="1" applyAlignment="1">
      <alignment horizontal="center" vertical="center"/>
    </xf>
    <xf numFmtId="165" fontId="7" fillId="10" borderId="1" xfId="0" applyNumberFormat="1" applyFont="1" applyFill="1" applyBorder="1" applyAlignment="1">
      <alignment horizontal="center" vertical="center"/>
    </xf>
    <xf numFmtId="165" fontId="20" fillId="11" borderId="1" xfId="0" applyNumberFormat="1" applyFont="1" applyFill="1" applyBorder="1" applyAlignment="1">
      <alignment horizontal="center" vertical="center"/>
    </xf>
    <xf numFmtId="165" fontId="18" fillId="0" borderId="1" xfId="0" applyNumberFormat="1" applyFont="1" applyBorder="1" applyAlignment="1">
      <alignment horizontal="center" vertical="center"/>
    </xf>
    <xf numFmtId="165" fontId="5" fillId="13" borderId="1" xfId="0" applyNumberFormat="1" applyFont="1" applyFill="1" applyBorder="1" applyAlignment="1">
      <alignment horizontal="center" vertical="center"/>
    </xf>
    <xf numFmtId="11" fontId="7" fillId="0" borderId="1" xfId="4" applyNumberForma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13" xfId="0" applyFont="1" applyBorder="1"/>
    <xf numFmtId="9" fontId="5" fillId="13" borderId="1" xfId="3" applyFont="1" applyFill="1" applyBorder="1" applyAlignment="1">
      <alignment horizontal="center" vertical="center"/>
    </xf>
    <xf numFmtId="0" fontId="5" fillId="13" borderId="1" xfId="0" applyFont="1" applyFill="1" applyBorder="1" applyAlignment="1">
      <alignment vertical="center" wrapText="1"/>
    </xf>
    <xf numFmtId="165" fontId="5" fillId="13" borderId="1" xfId="0" applyNumberFormat="1" applyFont="1" applyFill="1" applyBorder="1" applyAlignment="1">
      <alignment vertical="center" wrapText="1"/>
    </xf>
    <xf numFmtId="166" fontId="26" fillId="18" borderId="1" xfId="1" applyNumberFormat="1" applyFont="1" applyFill="1" applyBorder="1" applyAlignment="1">
      <alignment horizontal="center" vertical="center" wrapText="1"/>
    </xf>
    <xf numFmtId="0" fontId="6" fillId="11" borderId="1" xfId="0" applyFont="1" applyFill="1" applyBorder="1" applyAlignment="1">
      <alignment horizontal="center" vertical="center" wrapText="1"/>
    </xf>
    <xf numFmtId="0" fontId="8" fillId="0" borderId="2" xfId="0" applyFont="1" applyBorder="1"/>
    <xf numFmtId="0" fontId="0" fillId="10" borderId="1" xfId="0" applyFill="1" applyBorder="1" applyAlignment="1">
      <alignment horizontal="center" vertical="center" wrapText="1"/>
    </xf>
    <xf numFmtId="0" fontId="0" fillId="0" borderId="20" xfId="0" applyBorder="1"/>
    <xf numFmtId="0" fontId="0" fillId="0" borderId="35" xfId="0" applyBorder="1"/>
    <xf numFmtId="0" fontId="0" fillId="0" borderId="17" xfId="0" applyBorder="1"/>
    <xf numFmtId="0" fontId="6" fillId="12" borderId="28" xfId="0" applyFont="1" applyFill="1" applyBorder="1" applyAlignment="1">
      <alignment horizontal="center" vertical="center" wrapText="1"/>
    </xf>
    <xf numFmtId="0" fontId="6" fillId="0" borderId="36" xfId="0" applyFont="1" applyBorder="1" applyAlignment="1">
      <alignment horizontal="left" vertical="center" wrapText="1"/>
    </xf>
    <xf numFmtId="49" fontId="13" fillId="0" borderId="37" xfId="0" applyNumberFormat="1" applyFont="1" applyBorder="1" applyAlignment="1">
      <alignment horizontal="left" vertical="center" wrapText="1" indent="1"/>
    </xf>
    <xf numFmtId="2" fontId="16" fillId="0" borderId="36" xfId="2" applyNumberFormat="1" applyFont="1" applyFill="1" applyBorder="1" applyAlignment="1">
      <alignment horizontal="center" vertical="center" wrapText="1"/>
    </xf>
    <xf numFmtId="2" fontId="0" fillId="0" borderId="36" xfId="0" applyNumberFormat="1" applyBorder="1"/>
    <xf numFmtId="2" fontId="0" fillId="0" borderId="39" xfId="0" applyNumberFormat="1" applyBorder="1"/>
    <xf numFmtId="0" fontId="0" fillId="0" borderId="36" xfId="0" applyBorder="1" applyAlignment="1">
      <alignment vertical="center" wrapText="1"/>
    </xf>
    <xf numFmtId="0" fontId="6" fillId="0" borderId="39" xfId="0" applyFont="1" applyBorder="1" applyAlignment="1">
      <alignment horizontal="left" vertical="center" wrapText="1"/>
    </xf>
    <xf numFmtId="49" fontId="13" fillId="0" borderId="40" xfId="0" applyNumberFormat="1" applyFont="1" applyBorder="1" applyAlignment="1">
      <alignment horizontal="left" vertical="center" wrapText="1" indent="1"/>
    </xf>
    <xf numFmtId="2" fontId="16" fillId="0" borderId="39" xfId="2" applyNumberFormat="1" applyFont="1" applyFill="1" applyBorder="1" applyAlignment="1">
      <alignment horizontal="center" vertical="center" wrapText="1"/>
    </xf>
    <xf numFmtId="0" fontId="0" fillId="0" borderId="39" xfId="0" applyBorder="1" applyAlignment="1">
      <alignment vertical="center" wrapText="1"/>
    </xf>
    <xf numFmtId="49" fontId="13" fillId="0" borderId="39" xfId="0" applyNumberFormat="1" applyFont="1" applyBorder="1" applyAlignment="1">
      <alignment horizontal="left" vertical="center" wrapText="1" indent="1"/>
    </xf>
    <xf numFmtId="49" fontId="13" fillId="0" borderId="36" xfId="0" applyNumberFormat="1" applyFont="1" applyBorder="1" applyAlignment="1">
      <alignment horizontal="left" vertical="center" wrapText="1" indent="1"/>
    </xf>
    <xf numFmtId="2" fontId="10" fillId="0" borderId="36" xfId="1" applyNumberFormat="1" applyFont="1" applyBorder="1"/>
    <xf numFmtId="0" fontId="6" fillId="0" borderId="15" xfId="0" applyFont="1" applyBorder="1" applyAlignment="1">
      <alignment horizontal="left" vertical="center" wrapText="1"/>
    </xf>
    <xf numFmtId="49" fontId="6" fillId="0" borderId="15" xfId="0" applyNumberFormat="1" applyFont="1" applyBorder="1" applyAlignment="1">
      <alignment horizontal="left" vertical="center" wrapText="1"/>
    </xf>
    <xf numFmtId="2" fontId="10" fillId="0" borderId="15" xfId="1" applyNumberFormat="1" applyFont="1" applyBorder="1"/>
    <xf numFmtId="2" fontId="0" fillId="0" borderId="15" xfId="0" applyNumberFormat="1" applyBorder="1"/>
    <xf numFmtId="0" fontId="0" fillId="0" borderId="15" xfId="0" applyBorder="1" applyAlignment="1">
      <alignment vertical="center" wrapText="1"/>
    </xf>
    <xf numFmtId="2" fontId="10" fillId="0" borderId="38" xfId="1" applyNumberFormat="1" applyFont="1" applyBorder="1"/>
    <xf numFmtId="0" fontId="13" fillId="16" borderId="36" xfId="0" applyFont="1" applyFill="1" applyBorder="1" applyAlignment="1" applyProtection="1">
      <alignment horizontal="left" vertical="center" wrapText="1"/>
      <protection locked="0"/>
    </xf>
    <xf numFmtId="49" fontId="6" fillId="16" borderId="37" xfId="0" applyNumberFormat="1" applyFont="1" applyFill="1" applyBorder="1" applyAlignment="1" applyProtection="1">
      <alignment horizontal="left" vertical="center" wrapText="1" indent="3"/>
      <protection locked="0"/>
    </xf>
    <xf numFmtId="0" fontId="0" fillId="0" borderId="1" xfId="0" applyBorder="1"/>
    <xf numFmtId="49" fontId="0" fillId="0" borderId="38" xfId="1" applyNumberFormat="1" applyFont="1" applyBorder="1"/>
    <xf numFmtId="49" fontId="0" fillId="0" borderId="41" xfId="1" applyNumberFormat="1" applyFont="1" applyBorder="1"/>
    <xf numFmtId="49" fontId="16" fillId="0" borderId="39" xfId="2" applyNumberFormat="1" applyFont="1" applyFill="1" applyBorder="1" applyAlignment="1">
      <alignment horizontal="center" vertical="center" wrapText="1"/>
    </xf>
    <xf numFmtId="49" fontId="16" fillId="0" borderId="36" xfId="2" applyNumberFormat="1" applyFont="1" applyFill="1" applyBorder="1" applyAlignment="1">
      <alignment horizontal="center" vertical="center" wrapText="1"/>
    </xf>
    <xf numFmtId="49" fontId="27" fillId="0" borderId="15" xfId="1" applyNumberFormat="1" applyFont="1" applyBorder="1" applyAlignment="1">
      <alignment wrapText="1"/>
    </xf>
    <xf numFmtId="49" fontId="10" fillId="0" borderId="38" xfId="1" applyNumberFormat="1" applyFont="1" applyBorder="1"/>
    <xf numFmtId="14" fontId="0" fillId="0" borderId="38" xfId="1" applyNumberFormat="1" applyFont="1" applyBorder="1"/>
    <xf numFmtId="14" fontId="0" fillId="0" borderId="41" xfId="1" applyNumberFormat="1" applyFont="1" applyBorder="1"/>
    <xf numFmtId="14" fontId="16" fillId="0" borderId="39" xfId="2" applyNumberFormat="1" applyFont="1" applyFill="1" applyBorder="1" applyAlignment="1">
      <alignment horizontal="center" vertical="center" wrapText="1"/>
    </xf>
    <xf numFmtId="14" fontId="16" fillId="0" borderId="36" xfId="2" applyNumberFormat="1" applyFont="1" applyFill="1" applyBorder="1" applyAlignment="1">
      <alignment horizontal="center" vertical="center" wrapText="1"/>
    </xf>
    <xf numFmtId="14" fontId="10" fillId="0" borderId="15" xfId="1" applyNumberFormat="1" applyFont="1" applyBorder="1"/>
    <xf numFmtId="10" fontId="0" fillId="0" borderId="39" xfId="3" applyNumberFormat="1" applyFont="1" applyBorder="1"/>
    <xf numFmtId="44" fontId="0" fillId="0" borderId="38" xfId="5" applyFont="1" applyBorder="1"/>
    <xf numFmtId="44" fontId="0" fillId="0" borderId="36" xfId="5" applyFont="1" applyBorder="1"/>
    <xf numFmtId="44" fontId="0" fillId="0" borderId="41" xfId="5" applyFont="1" applyBorder="1"/>
    <xf numFmtId="44" fontId="0" fillId="0" borderId="39" xfId="5" applyFont="1" applyBorder="1"/>
    <xf numFmtId="44" fontId="16" fillId="0" borderId="39" xfId="5" applyFont="1" applyFill="1" applyBorder="1" applyAlignment="1">
      <alignment horizontal="center" vertical="center" wrapText="1"/>
    </xf>
    <xf numFmtId="44" fontId="16" fillId="0" borderId="36" xfId="5" applyFont="1" applyFill="1" applyBorder="1" applyAlignment="1">
      <alignment horizontal="center" vertical="center" wrapText="1"/>
    </xf>
    <xf numFmtId="44" fontId="10" fillId="0" borderId="15" xfId="5" applyFont="1" applyBorder="1"/>
    <xf numFmtId="0" fontId="0" fillId="0" borderId="1" xfId="0" applyBorder="1" applyAlignment="1">
      <alignment horizontal="center" vertical="center" wrapText="1"/>
    </xf>
    <xf numFmtId="44" fontId="13" fillId="16" borderId="36" xfId="5" applyFont="1" applyFill="1" applyBorder="1" applyAlignment="1" applyProtection="1">
      <alignment horizontal="left" vertical="center" wrapText="1"/>
      <protection locked="0"/>
    </xf>
    <xf numFmtId="44" fontId="16" fillId="17" borderId="36" xfId="5" applyFont="1" applyFill="1" applyBorder="1" applyAlignment="1" applyProtection="1">
      <alignment horizontal="center" vertical="center" wrapText="1"/>
      <protection locked="0"/>
    </xf>
    <xf numFmtId="10" fontId="13" fillId="16" borderId="36" xfId="3" applyNumberFormat="1" applyFont="1" applyFill="1" applyBorder="1" applyAlignment="1" applyProtection="1">
      <alignment horizontal="center" vertical="center" wrapText="1"/>
      <protection locked="0"/>
    </xf>
    <xf numFmtId="44" fontId="16" fillId="0" borderId="15" xfId="5" applyFont="1" applyFill="1" applyBorder="1" applyAlignment="1">
      <alignment horizontal="center" vertical="center" wrapText="1"/>
    </xf>
    <xf numFmtId="9" fontId="0" fillId="0" borderId="2" xfId="3" applyFont="1" applyBorder="1"/>
    <xf numFmtId="4" fontId="0" fillId="0" borderId="2" xfId="0" applyNumberFormat="1" applyBorder="1" applyAlignment="1">
      <alignment horizontal="center" vertical="center"/>
    </xf>
    <xf numFmtId="166" fontId="7" fillId="0" borderId="1" xfId="0" applyNumberFormat="1" applyFont="1" applyBorder="1" applyAlignment="1">
      <alignment horizontal="center" vertical="center"/>
    </xf>
    <xf numFmtId="6" fontId="20" fillId="11" borderId="1" xfId="0" applyNumberFormat="1" applyFont="1" applyFill="1" applyBorder="1" applyAlignment="1">
      <alignment horizontal="center" vertical="center"/>
    </xf>
    <xf numFmtId="44" fontId="20" fillId="11" borderId="1" xfId="5" applyFont="1" applyFill="1" applyBorder="1" applyAlignment="1">
      <alignment horizontal="center" vertical="center"/>
    </xf>
    <xf numFmtId="9" fontId="16" fillId="0" borderId="36" xfId="3" applyFont="1" applyFill="1" applyBorder="1" applyAlignment="1" applyProtection="1">
      <alignment horizontal="center" vertical="center" wrapText="1"/>
    </xf>
    <xf numFmtId="9" fontId="15" fillId="19" borderId="15" xfId="3" applyFont="1" applyFill="1" applyBorder="1" applyAlignment="1" applyProtection="1">
      <alignment horizontal="center" vertical="center" wrapText="1"/>
    </xf>
    <xf numFmtId="9" fontId="16" fillId="17" borderId="36" xfId="0" applyNumberFormat="1" applyFont="1" applyFill="1" applyBorder="1" applyAlignment="1">
      <alignment horizontal="center" vertical="center" wrapText="1"/>
    </xf>
    <xf numFmtId="0" fontId="29" fillId="0" borderId="0" xfId="0" applyFont="1" applyAlignment="1">
      <alignment horizontal="center"/>
    </xf>
    <xf numFmtId="0" fontId="30" fillId="0" borderId="0" xfId="0" applyFont="1" applyAlignment="1">
      <alignment horizontal="left"/>
    </xf>
    <xf numFmtId="0" fontId="13" fillId="13" borderId="45" xfId="0" applyFont="1" applyFill="1" applyBorder="1" applyAlignment="1">
      <alignment horizontal="center" vertical="center" wrapText="1"/>
    </xf>
    <xf numFmtId="0" fontId="13" fillId="13" borderId="46" xfId="0" applyFont="1" applyFill="1" applyBorder="1" applyAlignment="1">
      <alignment horizontal="center" vertical="center" wrapText="1"/>
    </xf>
    <xf numFmtId="0" fontId="13" fillId="13" borderId="47" xfId="0" applyFont="1" applyFill="1" applyBorder="1" applyAlignment="1">
      <alignment horizontal="center" vertical="center" wrapText="1"/>
    </xf>
    <xf numFmtId="0" fontId="0" fillId="0" borderId="48" xfId="0" applyBorder="1" applyAlignment="1">
      <alignment horizontal="center"/>
    </xf>
    <xf numFmtId="0" fontId="13" fillId="6" borderId="50" xfId="0" applyFont="1" applyFill="1" applyBorder="1"/>
    <xf numFmtId="0" fontId="13" fillId="6" borderId="51" xfId="0" applyFont="1" applyFill="1" applyBorder="1"/>
    <xf numFmtId="0" fontId="13" fillId="6" borderId="52" xfId="0" applyFont="1" applyFill="1" applyBorder="1"/>
    <xf numFmtId="0" fontId="13" fillId="13" borderId="55" xfId="0" applyFont="1" applyFill="1" applyBorder="1" applyAlignment="1">
      <alignment horizontal="center" vertical="center" wrapText="1"/>
    </xf>
    <xf numFmtId="17" fontId="0" fillId="0" borderId="17" xfId="0" applyNumberFormat="1" applyBorder="1" applyAlignment="1">
      <alignment horizontal="center"/>
    </xf>
    <xf numFmtId="165" fontId="0" fillId="0" borderId="1" xfId="0" applyNumberFormat="1" applyBorder="1"/>
    <xf numFmtId="165" fontId="13" fillId="6" borderId="51" xfId="0" applyNumberFormat="1" applyFont="1" applyFill="1" applyBorder="1"/>
    <xf numFmtId="43" fontId="0" fillId="0" borderId="1" xfId="1" applyFont="1" applyBorder="1"/>
    <xf numFmtId="9" fontId="0" fillId="0" borderId="1" xfId="3" applyFont="1" applyBorder="1"/>
    <xf numFmtId="9" fontId="13" fillId="6" borderId="53" xfId="0" applyNumberFormat="1" applyFont="1" applyFill="1" applyBorder="1"/>
    <xf numFmtId="43" fontId="13" fillId="6" borderId="52" xfId="0" applyNumberFormat="1" applyFont="1" applyFill="1" applyBorder="1"/>
    <xf numFmtId="44" fontId="12" fillId="6" borderId="54" xfId="5" applyFont="1" applyFill="1" applyBorder="1"/>
    <xf numFmtId="9" fontId="13" fillId="6" borderId="53" xfId="3" applyFont="1" applyFill="1" applyBorder="1"/>
    <xf numFmtId="44" fontId="13" fillId="6" borderId="51" xfId="5" applyFont="1" applyFill="1" applyBorder="1"/>
    <xf numFmtId="44" fontId="0" fillId="0" borderId="1" xfId="5" applyFont="1" applyBorder="1"/>
    <xf numFmtId="0" fontId="31" fillId="20" borderId="49" xfId="0" applyFont="1" applyFill="1" applyBorder="1"/>
    <xf numFmtId="0" fontId="0" fillId="20" borderId="49" xfId="0" applyFill="1" applyBorder="1"/>
    <xf numFmtId="9" fontId="19" fillId="11" borderId="1" xfId="3" applyFont="1" applyFill="1" applyBorder="1" applyAlignment="1">
      <alignment horizontal="center" vertical="center"/>
    </xf>
    <xf numFmtId="9" fontId="19" fillId="11" borderId="1" xfId="3" applyFont="1" applyFill="1" applyBorder="1" applyAlignment="1">
      <alignment horizontal="center" vertical="center" wrapText="1"/>
    </xf>
    <xf numFmtId="9" fontId="20" fillId="11" borderId="1" xfId="3" applyFont="1" applyFill="1" applyBorder="1" applyAlignment="1">
      <alignment horizontal="center" vertical="center"/>
    </xf>
    <xf numFmtId="0" fontId="34" fillId="4" borderId="14" xfId="0" applyFont="1" applyFill="1" applyBorder="1" applyAlignment="1">
      <alignment horizontal="center" vertical="center" wrapText="1"/>
    </xf>
    <xf numFmtId="0" fontId="0" fillId="0" borderId="1" xfId="0" applyBorder="1" applyAlignment="1">
      <alignment horizontal="center"/>
    </xf>
    <xf numFmtId="0" fontId="18" fillId="13" borderId="1" xfId="0" applyFont="1" applyFill="1" applyBorder="1" applyAlignment="1">
      <alignment horizontal="center" vertical="center"/>
    </xf>
    <xf numFmtId="0" fontId="20" fillId="11" borderId="16" xfId="0" applyFont="1" applyFill="1" applyBorder="1" applyAlignment="1">
      <alignment horizontal="left" vertical="center"/>
    </xf>
    <xf numFmtId="0" fontId="20" fillId="11" borderId="18" xfId="0" applyFont="1" applyFill="1" applyBorder="1" applyAlignment="1">
      <alignment horizontal="left" vertical="center"/>
    </xf>
    <xf numFmtId="0" fontId="20" fillId="11" borderId="17" xfId="0" applyFont="1" applyFill="1" applyBorder="1" applyAlignment="1">
      <alignment horizontal="left" vertical="center"/>
    </xf>
    <xf numFmtId="167" fontId="18" fillId="0" borderId="14" xfId="0" applyNumberFormat="1" applyFont="1" applyBorder="1" applyAlignment="1">
      <alignment horizontal="center" vertical="center" wrapText="1"/>
    </xf>
    <xf numFmtId="167" fontId="18" fillId="0" borderId="15" xfId="0" applyNumberFormat="1" applyFont="1" applyBorder="1" applyAlignment="1">
      <alignment horizontal="center" vertical="center" wrapText="1"/>
    </xf>
    <xf numFmtId="167" fontId="18" fillId="0" borderId="13"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7" fillId="0" borderId="16" xfId="4" applyFont="1" applyBorder="1" applyAlignment="1">
      <alignment horizontal="center" vertical="center" wrapText="1"/>
    </xf>
    <xf numFmtId="0" fontId="17" fillId="0" borderId="17" xfId="4" applyFont="1" applyBorder="1" applyAlignment="1">
      <alignment horizontal="center" vertical="center" wrapText="1"/>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0" fontId="0" fillId="0" borderId="31" xfId="0" applyBorder="1" applyAlignment="1">
      <alignment horizontal="left" vertical="center"/>
    </xf>
    <xf numFmtId="0" fontId="0" fillId="0" borderId="4" xfId="0"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6" fillId="0" borderId="3" xfId="0" applyFont="1" applyBorder="1" applyAlignment="1">
      <alignment horizontal="left" vertical="center"/>
    </xf>
    <xf numFmtId="0" fontId="6" fillId="0" borderId="31" xfId="0" applyFont="1" applyBorder="1" applyAlignment="1">
      <alignment horizontal="left" vertical="center"/>
    </xf>
    <xf numFmtId="0" fontId="6" fillId="0" borderId="4" xfId="0" applyFont="1" applyBorder="1" applyAlignment="1">
      <alignment horizontal="left" vertical="center"/>
    </xf>
    <xf numFmtId="0" fontId="5" fillId="9" borderId="1" xfId="0" applyFont="1" applyFill="1" applyBorder="1" applyAlignment="1">
      <alignment horizontal="center" vertical="center"/>
    </xf>
    <xf numFmtId="0" fontId="23" fillId="3" borderId="1" xfId="0" applyFont="1" applyFill="1" applyBorder="1" applyAlignment="1">
      <alignment horizontal="center" vertical="center" wrapText="1"/>
    </xf>
    <xf numFmtId="0" fontId="20" fillId="11"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0" fillId="9" borderId="16" xfId="0" applyFill="1" applyBorder="1" applyAlignment="1">
      <alignment horizontal="center" vertical="center"/>
    </xf>
    <xf numFmtId="0" fontId="0" fillId="9" borderId="18" xfId="0" applyFill="1" applyBorder="1" applyAlignment="1">
      <alignment horizontal="center" vertical="center"/>
    </xf>
    <xf numFmtId="0" fontId="0" fillId="9" borderId="17" xfId="0" applyFill="1" applyBorder="1" applyAlignment="1">
      <alignment horizontal="center" vertical="center"/>
    </xf>
    <xf numFmtId="0" fontId="8" fillId="0" borderId="1" xfId="0" applyFont="1" applyBorder="1" applyAlignment="1">
      <alignment horizontal="center" vertical="center" wrapText="1"/>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7" fillId="0" borderId="16" xfId="4" applyFont="1" applyBorder="1" applyAlignment="1">
      <alignment horizontal="center" vertical="center"/>
    </xf>
    <xf numFmtId="0" fontId="17" fillId="0" borderId="17" xfId="4" applyFont="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3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7" xfId="0" applyFont="1" applyBorder="1" applyAlignment="1">
      <alignment horizontal="center" vertical="center" wrapText="1"/>
    </xf>
    <xf numFmtId="0" fontId="0" fillId="11" borderId="1" xfId="0" applyFill="1" applyBorder="1" applyAlignment="1">
      <alignment horizontal="center"/>
    </xf>
    <xf numFmtId="0" fontId="8" fillId="6" borderId="16" xfId="0" applyFont="1" applyFill="1" applyBorder="1" applyAlignment="1">
      <alignment horizontal="left"/>
    </xf>
    <xf numFmtId="0" fontId="8" fillId="6" borderId="17" xfId="0" applyFont="1" applyFill="1" applyBorder="1" applyAlignment="1">
      <alignment horizontal="left"/>
    </xf>
    <xf numFmtId="0" fontId="13" fillId="12" borderId="15" xfId="0" applyFont="1" applyFill="1" applyBorder="1" applyAlignment="1">
      <alignment horizontal="center" vertical="center" wrapText="1"/>
    </xf>
    <xf numFmtId="0" fontId="13" fillId="12" borderId="27" xfId="0" applyFont="1" applyFill="1" applyBorder="1" applyAlignment="1">
      <alignment horizontal="center" vertical="center" wrapText="1"/>
    </xf>
    <xf numFmtId="0" fontId="14" fillId="13" borderId="21"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23"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32" fillId="21" borderId="0" xfId="0" applyFont="1" applyFill="1" applyAlignment="1">
      <alignment horizontal="left" wrapText="1"/>
    </xf>
  </cellXfs>
  <cellStyles count="6">
    <cellStyle name="Euro" xfId="2" xr:uid="{00000000-0005-0000-0000-000000000000}"/>
    <cellStyle name="Milliers" xfId="1" builtinId="3"/>
    <cellStyle name="Monétaire" xfId="5" builtinId="4"/>
    <cellStyle name="Normal" xfId="0" builtinId="0"/>
    <cellStyle name="Normal_Copie de annexe 2 VF calcul recettes v1" xfId="4" xr:uid="{00000000-0005-0000-0000-000005000000}"/>
    <cellStyle name="Pourcentag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86815</xdr:colOff>
      <xdr:row>5</xdr:row>
      <xdr:rowOff>269742</xdr:rowOff>
    </xdr:to>
    <xdr:pic>
      <xdr:nvPicPr>
        <xdr:cNvPr id="7" name="Image 6">
          <a:extLst>
            <a:ext uri="{FF2B5EF4-FFF2-40B4-BE49-F238E27FC236}">
              <a16:creationId xmlns:a16="http://schemas.microsoft.com/office/drawing/2014/main" id="{7E2F548F-FDBF-467E-B160-1F8A189F4C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5618" y="358588"/>
          <a:ext cx="888782" cy="830036"/>
        </a:xfrm>
        <a:prstGeom prst="rect">
          <a:avLst/>
        </a:prstGeom>
      </xdr:spPr>
    </xdr:pic>
    <xdr:clientData/>
  </xdr:twoCellAnchor>
  <xdr:twoCellAnchor editAs="oneCell">
    <xdr:from>
      <xdr:col>2</xdr:col>
      <xdr:colOff>1075765</xdr:colOff>
      <xdr:row>2</xdr:row>
      <xdr:rowOff>89647</xdr:rowOff>
    </xdr:from>
    <xdr:to>
      <xdr:col>4</xdr:col>
      <xdr:colOff>103865</xdr:colOff>
      <xdr:row>5</xdr:row>
      <xdr:rowOff>260274</xdr:rowOff>
    </xdr:to>
    <xdr:pic>
      <xdr:nvPicPr>
        <xdr:cNvPr id="8" name="Image 7">
          <a:extLst>
            <a:ext uri="{FF2B5EF4-FFF2-40B4-BE49-F238E27FC236}">
              <a16:creationId xmlns:a16="http://schemas.microsoft.com/office/drawing/2014/main" id="{8CF20921-0696-470C-9664-9CAD5B3C5E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9471" y="448235"/>
          <a:ext cx="966718" cy="724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1113693</xdr:colOff>
      <xdr:row>2</xdr:row>
      <xdr:rowOff>158750</xdr:rowOff>
    </xdr:from>
    <xdr:to>
      <xdr:col>0</xdr:col>
      <xdr:colOff>1875733</xdr:colOff>
      <xdr:row>4</xdr:row>
      <xdr:rowOff>159280</xdr:rowOff>
    </xdr:to>
    <xdr:pic>
      <xdr:nvPicPr>
        <xdr:cNvPr id="2" name="Image 1">
          <a:extLst>
            <a:ext uri="{FF2B5EF4-FFF2-40B4-BE49-F238E27FC236}">
              <a16:creationId xmlns:a16="http://schemas.microsoft.com/office/drawing/2014/main" id="{3E14EA33-0468-466E-A393-8014BB35AA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3693" y="709083"/>
          <a:ext cx="790615" cy="614364"/>
        </a:xfrm>
        <a:prstGeom prst="rect">
          <a:avLst/>
        </a:prstGeom>
      </xdr:spPr>
    </xdr:pic>
    <xdr:clientData/>
  </xdr:twoCellAnchor>
  <xdr:twoCellAnchor editAs="oneCell">
    <xdr:from>
      <xdr:col>0</xdr:col>
      <xdr:colOff>21168</xdr:colOff>
      <xdr:row>2</xdr:row>
      <xdr:rowOff>137584</xdr:rowOff>
    </xdr:from>
    <xdr:to>
      <xdr:col>0</xdr:col>
      <xdr:colOff>855915</xdr:colOff>
      <xdr:row>4</xdr:row>
      <xdr:rowOff>303934</xdr:rowOff>
    </xdr:to>
    <xdr:pic>
      <xdr:nvPicPr>
        <xdr:cNvPr id="3" name="Image 2">
          <a:extLst>
            <a:ext uri="{FF2B5EF4-FFF2-40B4-BE49-F238E27FC236}">
              <a16:creationId xmlns:a16="http://schemas.microsoft.com/office/drawing/2014/main" id="{5A82B052-973E-4482-9BC9-37862144F4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168" y="687917"/>
          <a:ext cx="834747" cy="7801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551297</xdr:colOff>
      <xdr:row>0</xdr:row>
      <xdr:rowOff>82744</xdr:rowOff>
    </xdr:from>
    <xdr:to>
      <xdr:col>1</xdr:col>
      <xdr:colOff>335422</xdr:colOff>
      <xdr:row>0</xdr:row>
      <xdr:rowOff>599115</xdr:rowOff>
    </xdr:to>
    <xdr:pic>
      <xdr:nvPicPr>
        <xdr:cNvPr id="2" name="Image 1">
          <a:extLst>
            <a:ext uri="{FF2B5EF4-FFF2-40B4-BE49-F238E27FC236}">
              <a16:creationId xmlns:a16="http://schemas.microsoft.com/office/drawing/2014/main" id="{C2F0C0C9-E462-42E4-9F5A-BB69681BBA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297" y="85919"/>
          <a:ext cx="584225" cy="513196"/>
        </a:xfrm>
        <a:prstGeom prst="rect">
          <a:avLst/>
        </a:prstGeom>
      </xdr:spPr>
    </xdr:pic>
    <xdr:clientData/>
  </xdr:twoCellAnchor>
  <xdr:twoCellAnchor editAs="oneCell">
    <xdr:from>
      <xdr:col>8</xdr:col>
      <xdr:colOff>433917</xdr:colOff>
      <xdr:row>0</xdr:row>
      <xdr:rowOff>58689</xdr:rowOff>
    </xdr:from>
    <xdr:to>
      <xdr:col>9</xdr:col>
      <xdr:colOff>297414</xdr:colOff>
      <xdr:row>0</xdr:row>
      <xdr:rowOff>581409</xdr:rowOff>
    </xdr:to>
    <xdr:pic>
      <xdr:nvPicPr>
        <xdr:cNvPr id="3" name="Image 2">
          <a:extLst>
            <a:ext uri="{FF2B5EF4-FFF2-40B4-BE49-F238E27FC236}">
              <a16:creationId xmlns:a16="http://schemas.microsoft.com/office/drawing/2014/main" id="{4FDB236D-E00B-4EE8-B5B0-BEA0356C48B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31442" y="58689"/>
          <a:ext cx="666771" cy="522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2"/>
  <sheetViews>
    <sheetView tabSelected="1" topLeftCell="A17" zoomScale="70" zoomScaleNormal="70" workbookViewId="0">
      <selection activeCell="B18" sqref="B18"/>
    </sheetView>
  </sheetViews>
  <sheetFormatPr defaultColWidth="11.42578125" defaultRowHeight="14.45"/>
  <cols>
    <col min="1" max="1" width="11.28515625" style="25" customWidth="1"/>
    <col min="2" max="2" width="11.42578125" style="25" customWidth="1"/>
    <col min="3" max="3" width="16.140625" style="47" customWidth="1"/>
    <col min="4" max="4" width="11.5703125" style="25" customWidth="1"/>
    <col min="5" max="5" width="12.28515625" style="25" customWidth="1"/>
    <col min="6" max="6" width="12" style="25" customWidth="1"/>
    <col min="7" max="7" width="19.5703125" style="47" customWidth="1"/>
    <col min="8" max="8" width="27.85546875" style="25" customWidth="1"/>
    <col min="9" max="9" width="15.28515625" style="25" customWidth="1"/>
    <col min="10" max="10" width="14.42578125" style="48" bestFit="1" customWidth="1"/>
    <col min="11" max="11" width="16.42578125" style="48" bestFit="1" customWidth="1"/>
    <col min="12" max="12" width="14.42578125" style="48" bestFit="1" customWidth="1"/>
    <col min="13" max="13" width="15.85546875" style="25" bestFit="1" customWidth="1"/>
    <col min="14" max="14" width="16" style="48" bestFit="1" customWidth="1"/>
    <col min="15" max="15" width="18.7109375" style="25" customWidth="1"/>
    <col min="16" max="16" width="13.5703125" style="25" customWidth="1"/>
    <col min="17" max="17" width="16.140625" style="25" customWidth="1"/>
    <col min="18" max="18" width="15.5703125" style="25" customWidth="1"/>
    <col min="19" max="19" width="16" style="25" customWidth="1"/>
    <col min="20" max="20" width="12.42578125" style="25" customWidth="1"/>
    <col min="21" max="16384" width="11.42578125" style="25"/>
  </cols>
  <sheetData>
    <row r="1" spans="1:20">
      <c r="C1" s="46"/>
      <c r="D1" s="26"/>
      <c r="E1" s="26"/>
      <c r="F1" s="26"/>
      <c r="N1" s="49"/>
      <c r="O1" s="26"/>
      <c r="P1" s="26"/>
      <c r="Q1" s="26"/>
      <c r="R1" s="26"/>
      <c r="S1" s="26"/>
      <c r="T1" s="26"/>
    </row>
    <row r="2" spans="1:20">
      <c r="C2" s="46"/>
      <c r="D2" s="26"/>
      <c r="E2" s="26"/>
      <c r="F2" s="26"/>
      <c r="S2" s="26"/>
      <c r="T2" s="26"/>
    </row>
    <row r="3" spans="1:20">
      <c r="C3" s="46"/>
      <c r="D3" s="26"/>
      <c r="E3" s="26"/>
      <c r="F3" s="26"/>
      <c r="S3" s="26"/>
      <c r="T3" s="26"/>
    </row>
    <row r="4" spans="1:20" ht="15" thickBot="1">
      <c r="C4" s="46"/>
      <c r="D4" s="26"/>
      <c r="E4" s="26"/>
      <c r="F4" s="26"/>
      <c r="S4" s="26"/>
      <c r="T4" s="26"/>
    </row>
    <row r="5" spans="1:20" ht="15" thickTop="1">
      <c r="C5" s="46"/>
      <c r="D5" s="26"/>
      <c r="E5" s="26"/>
      <c r="F5" s="26"/>
      <c r="H5" s="250" t="s">
        <v>0</v>
      </c>
      <c r="I5" s="251"/>
      <c r="J5" s="251"/>
      <c r="K5" s="251"/>
      <c r="L5" s="251"/>
      <c r="M5" s="251"/>
      <c r="N5" s="251"/>
      <c r="O5" s="252"/>
      <c r="S5" s="26"/>
      <c r="T5" s="26"/>
    </row>
    <row r="6" spans="1:20" ht="24.75" customHeight="1">
      <c r="A6" s="26"/>
      <c r="B6" s="26"/>
      <c r="C6" s="26"/>
      <c r="D6" s="26"/>
      <c r="E6" s="26"/>
      <c r="F6" s="26"/>
      <c r="G6" s="50"/>
      <c r="H6" s="253"/>
      <c r="I6" s="254"/>
      <c r="J6" s="254"/>
      <c r="K6" s="254"/>
      <c r="L6" s="254"/>
      <c r="M6" s="254"/>
      <c r="N6" s="254"/>
      <c r="O6" s="255"/>
      <c r="S6" s="26"/>
      <c r="T6" s="26"/>
    </row>
    <row r="7" spans="1:20" ht="33" customHeight="1" thickBot="1">
      <c r="A7" s="26"/>
      <c r="B7" s="26"/>
      <c r="C7" s="26"/>
      <c r="D7" s="26"/>
      <c r="E7" s="26"/>
      <c r="F7" s="26"/>
      <c r="G7" s="51"/>
      <c r="H7" s="256"/>
      <c r="I7" s="257"/>
      <c r="J7" s="257"/>
      <c r="K7" s="257"/>
      <c r="L7" s="257"/>
      <c r="M7" s="257"/>
      <c r="N7" s="257"/>
      <c r="O7" s="258"/>
    </row>
    <row r="8" spans="1:20" ht="15" customHeight="1" thickTop="1">
      <c r="A8" s="26"/>
      <c r="B8" s="26"/>
      <c r="C8" s="26"/>
      <c r="D8" s="26"/>
      <c r="E8" s="26"/>
      <c r="F8" s="26"/>
      <c r="G8" s="44"/>
      <c r="H8" s="52"/>
      <c r="I8" s="52"/>
      <c r="J8" s="52"/>
      <c r="O8" s="26"/>
      <c r="P8" s="26"/>
      <c r="Q8" s="26"/>
      <c r="R8" s="26"/>
      <c r="S8" s="26"/>
      <c r="T8" s="26"/>
    </row>
    <row r="9" spans="1:20" ht="14.45" customHeight="1">
      <c r="A9" s="26"/>
      <c r="B9" s="26"/>
      <c r="C9" s="26"/>
      <c r="D9" s="26"/>
      <c r="E9" s="26"/>
      <c r="F9" s="26"/>
      <c r="G9" s="50"/>
      <c r="I9" s="28"/>
      <c r="N9" s="53"/>
      <c r="O9" s="28"/>
      <c r="P9" s="26"/>
      <c r="T9" s="28"/>
    </row>
    <row r="10" spans="1:20" ht="14.45" customHeight="1">
      <c r="A10" s="26"/>
      <c r="B10" s="26"/>
      <c r="C10" s="26"/>
      <c r="D10" s="26"/>
      <c r="E10" s="26"/>
      <c r="F10" s="26"/>
      <c r="G10" s="54"/>
      <c r="H10" s="26"/>
      <c r="I10" s="26"/>
      <c r="N10" s="53"/>
      <c r="O10" s="248" t="s">
        <v>1</v>
      </c>
      <c r="P10" s="249"/>
      <c r="Q10" s="24" t="s">
        <v>2</v>
      </c>
      <c r="T10" s="28"/>
    </row>
    <row r="11" spans="1:20" ht="14.45" customHeight="1">
      <c r="A11" s="214" t="s">
        <v>3</v>
      </c>
      <c r="B11" s="214"/>
      <c r="C11" s="214"/>
      <c r="D11" s="214"/>
      <c r="E11" s="214"/>
      <c r="F11" s="214"/>
      <c r="G11" s="214"/>
      <c r="H11" s="110"/>
      <c r="I11" s="26"/>
      <c r="N11" s="53"/>
      <c r="O11" s="222" t="s">
        <v>4</v>
      </c>
      <c r="P11" s="223"/>
      <c r="Q11" s="45" t="s">
        <v>5</v>
      </c>
    </row>
    <row r="12" spans="1:20" ht="14.45" customHeight="1">
      <c r="A12" s="214"/>
      <c r="B12" s="214"/>
      <c r="C12" s="214"/>
      <c r="D12" s="214"/>
      <c r="E12" s="214"/>
      <c r="F12" s="214"/>
      <c r="G12" s="214"/>
      <c r="H12" s="110"/>
      <c r="I12" s="26"/>
      <c r="O12" s="222" t="s">
        <v>6</v>
      </c>
      <c r="P12" s="223"/>
      <c r="Q12" s="107" t="s">
        <v>5</v>
      </c>
    </row>
    <row r="13" spans="1:20" ht="14.45" customHeight="1">
      <c r="A13" s="48"/>
      <c r="B13" s="48"/>
      <c r="C13" s="48"/>
      <c r="D13" s="48"/>
      <c r="E13" s="48"/>
      <c r="F13" s="48"/>
      <c r="G13" s="46"/>
      <c r="H13" s="26"/>
      <c r="I13" s="26"/>
      <c r="J13" s="55"/>
      <c r="O13" s="222" t="s">
        <v>7</v>
      </c>
      <c r="P13" s="223"/>
      <c r="Q13" s="39">
        <v>44531</v>
      </c>
    </row>
    <row r="14" spans="1:20" ht="14.45" customHeight="1">
      <c r="A14" s="48"/>
      <c r="B14" s="48"/>
      <c r="C14" s="48"/>
      <c r="D14" s="48"/>
      <c r="E14" s="48"/>
      <c r="F14" s="48"/>
      <c r="G14" s="48"/>
      <c r="H14" s="48"/>
      <c r="I14" s="48"/>
      <c r="O14" s="222" t="s">
        <v>8</v>
      </c>
      <c r="P14" s="223"/>
      <c r="Q14" s="39">
        <v>44926</v>
      </c>
    </row>
    <row r="15" spans="1:20">
      <c r="A15" s="27"/>
      <c r="B15" s="27"/>
      <c r="C15" s="56"/>
      <c r="D15" s="27"/>
      <c r="E15" s="27"/>
      <c r="F15" s="27"/>
      <c r="G15" s="56"/>
      <c r="H15" s="27"/>
      <c r="I15" s="27"/>
      <c r="J15" s="49"/>
      <c r="K15" s="49"/>
      <c r="L15" s="49"/>
      <c r="M15" s="26"/>
      <c r="N15" s="49"/>
      <c r="O15" s="26"/>
      <c r="P15" s="26"/>
      <c r="Q15" s="26"/>
    </row>
    <row r="16" spans="1:20" ht="26.45" customHeight="1">
      <c r="A16" s="240" t="s">
        <v>9</v>
      </c>
      <c r="B16" s="241"/>
      <c r="C16" s="241"/>
      <c r="D16" s="241"/>
      <c r="E16" s="241"/>
      <c r="F16" s="241"/>
      <c r="G16" s="241"/>
      <c r="H16" s="241"/>
      <c r="I16" s="241"/>
      <c r="J16" s="241"/>
      <c r="K16" s="241"/>
      <c r="L16" s="241"/>
      <c r="M16" s="241"/>
      <c r="N16" s="241"/>
      <c r="O16" s="242"/>
      <c r="P16" s="244" t="s">
        <v>10</v>
      </c>
      <c r="Q16" s="245"/>
    </row>
    <row r="17" spans="1:22" ht="65.099999999999994">
      <c r="A17" s="79"/>
      <c r="B17" s="80"/>
      <c r="C17" s="239" t="s">
        <v>11</v>
      </c>
      <c r="D17" s="239"/>
      <c r="E17" s="239"/>
      <c r="F17" s="239"/>
      <c r="G17" s="239"/>
      <c r="H17" s="239"/>
      <c r="I17" s="239"/>
      <c r="J17" s="239"/>
      <c r="K17" s="239"/>
      <c r="L17" s="239"/>
      <c r="M17" s="118" t="s">
        <v>12</v>
      </c>
      <c r="N17" s="243" t="s">
        <v>13</v>
      </c>
      <c r="O17" s="243"/>
      <c r="P17" s="246"/>
      <c r="Q17" s="247"/>
      <c r="R17" s="109"/>
    </row>
    <row r="18" spans="1:22" ht="90" customHeight="1">
      <c r="A18" s="6" t="s">
        <v>14</v>
      </c>
      <c r="B18" s="6" t="s">
        <v>15</v>
      </c>
      <c r="C18" s="7" t="s">
        <v>16</v>
      </c>
      <c r="D18" s="7" t="s">
        <v>17</v>
      </c>
      <c r="E18" s="7" t="s">
        <v>18</v>
      </c>
      <c r="F18" s="7" t="s">
        <v>19</v>
      </c>
      <c r="G18" s="7" t="s">
        <v>20</v>
      </c>
      <c r="H18" s="30" t="s">
        <v>21</v>
      </c>
      <c r="I18" s="30" t="s">
        <v>22</v>
      </c>
      <c r="J18" s="7" t="s">
        <v>23</v>
      </c>
      <c r="K18" s="30" t="s">
        <v>24</v>
      </c>
      <c r="L18" s="7" t="s">
        <v>25</v>
      </c>
      <c r="M18" s="118" t="s">
        <v>26</v>
      </c>
      <c r="N18" s="6" t="s">
        <v>27</v>
      </c>
      <c r="O18" s="6" t="s">
        <v>28</v>
      </c>
      <c r="P18" s="9" t="s">
        <v>29</v>
      </c>
      <c r="Q18" s="10" t="s">
        <v>30</v>
      </c>
    </row>
    <row r="19" spans="1:22" s="57" customFormat="1" ht="12.95">
      <c r="A19" s="236" t="s">
        <v>31</v>
      </c>
      <c r="B19" s="236"/>
      <c r="C19" s="81"/>
      <c r="D19" s="81"/>
      <c r="E19" s="81"/>
      <c r="F19" s="81"/>
      <c r="G19" s="81"/>
      <c r="H19" s="81"/>
      <c r="I19" s="82"/>
      <c r="J19" s="82"/>
      <c r="K19" s="81"/>
      <c r="L19" s="82"/>
      <c r="M19" s="83"/>
      <c r="N19" s="81"/>
      <c r="O19" s="81"/>
      <c r="P19" s="82"/>
      <c r="Q19" s="82"/>
    </row>
    <row r="20" spans="1:22" s="57" customFormat="1" ht="12.6">
      <c r="A20" s="215" t="s">
        <v>32</v>
      </c>
      <c r="B20" s="6"/>
      <c r="C20" s="31">
        <v>44249</v>
      </c>
      <c r="D20" s="31">
        <v>44298</v>
      </c>
      <c r="E20" s="32" t="s">
        <v>33</v>
      </c>
      <c r="F20" s="32" t="s">
        <v>34</v>
      </c>
      <c r="G20" s="6" t="s">
        <v>35</v>
      </c>
      <c r="H20" s="101">
        <v>2593.54</v>
      </c>
      <c r="I20" s="101">
        <v>513.74</v>
      </c>
      <c r="J20" s="102">
        <f>I20</f>
        <v>513.74</v>
      </c>
      <c r="K20" s="101">
        <f>H20</f>
        <v>2593.54</v>
      </c>
      <c r="L20" s="61"/>
      <c r="M20" s="62"/>
      <c r="N20" s="63"/>
      <c r="O20" s="59"/>
      <c r="P20" s="113"/>
      <c r="Q20" s="113"/>
    </row>
    <row r="21" spans="1:22" s="57" customFormat="1" ht="12.6">
      <c r="A21" s="216"/>
      <c r="B21" s="6"/>
      <c r="C21" s="31">
        <v>44243</v>
      </c>
      <c r="D21" s="31">
        <v>44298</v>
      </c>
      <c r="E21" s="32" t="s">
        <v>36</v>
      </c>
      <c r="F21" s="32" t="s">
        <v>37</v>
      </c>
      <c r="G21" s="6" t="s">
        <v>38</v>
      </c>
      <c r="H21" s="101">
        <v>347.42</v>
      </c>
      <c r="I21" s="101">
        <v>69.48</v>
      </c>
      <c r="J21" s="102">
        <f>I21</f>
        <v>69.48</v>
      </c>
      <c r="K21" s="101">
        <f>H21</f>
        <v>347.42</v>
      </c>
      <c r="L21" s="61"/>
      <c r="M21" s="173"/>
      <c r="N21" s="63"/>
      <c r="O21" s="59"/>
      <c r="P21" s="113"/>
      <c r="Q21" s="113"/>
    </row>
    <row r="22" spans="1:22" s="57" customFormat="1" ht="27" customHeight="1">
      <c r="A22" s="217"/>
      <c r="B22" s="6"/>
      <c r="C22" s="31">
        <v>44344</v>
      </c>
      <c r="D22" s="31">
        <v>44362</v>
      </c>
      <c r="E22" s="32" t="s">
        <v>39</v>
      </c>
      <c r="F22" s="32" t="s">
        <v>40</v>
      </c>
      <c r="G22" s="6" t="s">
        <v>41</v>
      </c>
      <c r="H22" s="101">
        <v>22999.4</v>
      </c>
      <c r="I22" s="101">
        <v>0</v>
      </c>
      <c r="J22" s="102">
        <f>I22</f>
        <v>0</v>
      </c>
      <c r="K22" s="101">
        <f>H22</f>
        <v>22999.4</v>
      </c>
      <c r="L22" s="61"/>
      <c r="M22" s="173"/>
      <c r="N22" s="63"/>
      <c r="O22" s="59"/>
      <c r="P22" s="113"/>
      <c r="Q22" s="113"/>
    </row>
    <row r="23" spans="1:22" s="68" customFormat="1" ht="14.1">
      <c r="A23" s="78"/>
      <c r="B23" s="84" t="s">
        <v>42</v>
      </c>
      <c r="C23" s="84"/>
      <c r="D23" s="84"/>
      <c r="E23" s="40"/>
      <c r="F23" s="64"/>
      <c r="G23" s="40"/>
      <c r="H23" s="40"/>
      <c r="I23" s="104">
        <f>SUM(K41)</f>
        <v>45819.55</v>
      </c>
      <c r="J23" s="104">
        <f>SUM(J20:J22)</f>
        <v>583.22</v>
      </c>
      <c r="K23" s="104">
        <f>SUM(K20:K22)</f>
        <v>25940.36</v>
      </c>
      <c r="L23" s="104"/>
      <c r="M23" s="174">
        <v>30000</v>
      </c>
      <c r="N23" s="67">
        <v>0</v>
      </c>
      <c r="O23" s="202">
        <f>(N23+K23)/M23</f>
        <v>0.86</v>
      </c>
      <c r="P23" s="67"/>
      <c r="Q23" s="67"/>
      <c r="R23" s="57"/>
      <c r="S23" s="57"/>
      <c r="T23" s="57"/>
      <c r="U23" s="57"/>
      <c r="V23" s="57"/>
    </row>
    <row r="24" spans="1:22" s="57" customFormat="1" ht="12.6">
      <c r="A24" s="58"/>
      <c r="B24" s="59"/>
      <c r="C24" s="6"/>
      <c r="D24" s="43"/>
      <c r="E24" s="43"/>
      <c r="F24" s="6"/>
      <c r="G24" s="38"/>
      <c r="H24" s="38"/>
      <c r="I24" s="69"/>
      <c r="J24" s="69"/>
      <c r="K24" s="69"/>
      <c r="L24" s="62"/>
      <c r="M24" s="6"/>
      <c r="N24" s="62"/>
      <c r="O24" s="63"/>
      <c r="P24" s="113"/>
      <c r="Q24" s="113"/>
    </row>
    <row r="25" spans="1:22" s="57" customFormat="1" ht="12.6">
      <c r="A25" s="218" t="s">
        <v>43</v>
      </c>
      <c r="B25" s="6"/>
      <c r="C25" s="31">
        <v>44523</v>
      </c>
      <c r="D25" s="31">
        <v>44537</v>
      </c>
      <c r="E25" s="32" t="s">
        <v>44</v>
      </c>
      <c r="F25" s="32" t="s">
        <v>45</v>
      </c>
      <c r="G25" s="6" t="s">
        <v>46</v>
      </c>
      <c r="H25" s="101">
        <v>104.98</v>
      </c>
      <c r="I25" s="101">
        <v>21</v>
      </c>
      <c r="J25" s="102">
        <f>I25</f>
        <v>21</v>
      </c>
      <c r="K25" s="103">
        <f>H25</f>
        <v>104.98</v>
      </c>
      <c r="L25" s="36"/>
      <c r="M25" s="173"/>
      <c r="N25" s="63"/>
      <c r="O25" s="59"/>
      <c r="P25" s="113"/>
      <c r="Q25" s="113"/>
    </row>
    <row r="26" spans="1:22" s="57" customFormat="1" ht="14.45" customHeight="1">
      <c r="A26" s="219"/>
      <c r="B26" s="6"/>
      <c r="C26" s="34"/>
      <c r="D26" s="34"/>
      <c r="E26" s="6"/>
      <c r="F26" s="60"/>
      <c r="G26" s="29"/>
      <c r="H26" s="101"/>
      <c r="I26" s="101"/>
      <c r="J26" s="102"/>
      <c r="K26" s="103"/>
      <c r="L26" s="36"/>
      <c r="M26" s="173"/>
      <c r="N26" s="63"/>
      <c r="O26" s="59"/>
      <c r="P26" s="113"/>
      <c r="Q26" s="113"/>
    </row>
    <row r="27" spans="1:22" s="57" customFormat="1" ht="14.1">
      <c r="A27" s="208" t="s">
        <v>47</v>
      </c>
      <c r="B27" s="209"/>
      <c r="C27" s="209"/>
      <c r="D27" s="209"/>
      <c r="E27" s="209"/>
      <c r="F27" s="209"/>
      <c r="G27" s="209"/>
      <c r="H27" s="210"/>
      <c r="I27" s="104"/>
      <c r="J27" s="104"/>
      <c r="K27" s="104">
        <f>SUM(K24:K26)</f>
        <v>104.98</v>
      </c>
      <c r="L27" s="104"/>
      <c r="M27" s="175">
        <v>500</v>
      </c>
      <c r="N27" s="175">
        <v>0</v>
      </c>
      <c r="O27" s="203">
        <f>(N27+K27)/M27</f>
        <v>0.21</v>
      </c>
      <c r="P27" s="40"/>
      <c r="Q27" s="67"/>
    </row>
    <row r="28" spans="1:22" s="95" customFormat="1" ht="23.1">
      <c r="A28" s="87"/>
      <c r="B28" s="87"/>
      <c r="C28" s="87" t="s">
        <v>48</v>
      </c>
      <c r="D28" s="88" t="s">
        <v>49</v>
      </c>
      <c r="E28" s="89"/>
      <c r="F28" s="90" t="s">
        <v>50</v>
      </c>
      <c r="G28" s="91" t="s">
        <v>4</v>
      </c>
      <c r="H28" s="92" t="s">
        <v>51</v>
      </c>
      <c r="I28" s="93" t="s">
        <v>52</v>
      </c>
      <c r="J28" s="117" t="s">
        <v>53</v>
      </c>
      <c r="K28" s="93"/>
      <c r="L28" s="98"/>
      <c r="M28" s="86"/>
      <c r="N28" s="98" t="s">
        <v>54</v>
      </c>
      <c r="O28" s="86"/>
      <c r="P28" s="94"/>
      <c r="Q28" s="94"/>
      <c r="R28" s="57"/>
      <c r="S28" s="57"/>
      <c r="T28" s="57"/>
      <c r="U28" s="57"/>
    </row>
    <row r="29" spans="1:22" s="57" customFormat="1" ht="24.95">
      <c r="A29" s="215" t="s">
        <v>55</v>
      </c>
      <c r="B29" s="211" t="s">
        <v>56</v>
      </c>
      <c r="C29" s="77">
        <v>44287</v>
      </c>
      <c r="D29" s="42">
        <v>44312</v>
      </c>
      <c r="E29" s="33" t="s">
        <v>57</v>
      </c>
      <c r="F29" s="70" t="s">
        <v>58</v>
      </c>
      <c r="G29" s="70" t="s">
        <v>59</v>
      </c>
      <c r="H29" s="105">
        <v>4354.2299999999996</v>
      </c>
      <c r="I29" s="105">
        <v>1730.8</v>
      </c>
      <c r="J29" s="96">
        <v>1</v>
      </c>
      <c r="K29" s="101"/>
      <c r="L29" s="6" t="s">
        <v>60</v>
      </c>
      <c r="M29" s="70"/>
      <c r="N29" s="36"/>
      <c r="O29" s="36"/>
      <c r="P29" s="62"/>
      <c r="Q29" s="62"/>
    </row>
    <row r="30" spans="1:22" s="57" customFormat="1" ht="12.6">
      <c r="A30" s="216"/>
      <c r="B30" s="212"/>
      <c r="C30" s="77">
        <v>44317</v>
      </c>
      <c r="D30" s="42">
        <v>44341</v>
      </c>
      <c r="E30" s="33" t="s">
        <v>61</v>
      </c>
      <c r="F30" s="70" t="s">
        <v>58</v>
      </c>
      <c r="G30" s="70" t="s">
        <v>59</v>
      </c>
      <c r="H30" s="105">
        <v>2839.72</v>
      </c>
      <c r="I30" s="105">
        <v>1128.78</v>
      </c>
      <c r="J30" s="96">
        <v>1</v>
      </c>
      <c r="K30" s="101"/>
      <c r="L30" s="85"/>
      <c r="M30" s="70"/>
      <c r="N30" s="36"/>
      <c r="O30" s="36"/>
      <c r="P30" s="62"/>
      <c r="Q30" s="62"/>
    </row>
    <row r="31" spans="1:22" s="57" customFormat="1" ht="12.6">
      <c r="A31" s="216"/>
      <c r="B31" s="212"/>
      <c r="C31" s="77">
        <v>44348</v>
      </c>
      <c r="D31" s="42">
        <v>44371</v>
      </c>
      <c r="E31" s="33" t="s">
        <v>62</v>
      </c>
      <c r="F31" s="70" t="s">
        <v>58</v>
      </c>
      <c r="G31" s="70" t="s">
        <v>59</v>
      </c>
      <c r="H31" s="105">
        <v>2839.72</v>
      </c>
      <c r="I31" s="105">
        <v>1128.78</v>
      </c>
      <c r="J31" s="96">
        <v>1</v>
      </c>
      <c r="K31" s="101"/>
      <c r="L31" s="85"/>
      <c r="M31" s="70"/>
      <c r="N31" s="36"/>
      <c r="O31" s="36"/>
      <c r="P31" s="62"/>
      <c r="Q31" s="62"/>
    </row>
    <row r="32" spans="1:22" s="57" customFormat="1" ht="12.6">
      <c r="A32" s="216"/>
      <c r="B32" s="212"/>
      <c r="C32" s="77">
        <v>44378</v>
      </c>
      <c r="D32" s="42">
        <v>44403</v>
      </c>
      <c r="E32" s="33" t="s">
        <v>63</v>
      </c>
      <c r="F32" s="70" t="s">
        <v>58</v>
      </c>
      <c r="G32" s="70" t="s">
        <v>59</v>
      </c>
      <c r="H32" s="105">
        <v>2839.72</v>
      </c>
      <c r="I32" s="105">
        <v>1128.78</v>
      </c>
      <c r="J32" s="96">
        <v>1</v>
      </c>
      <c r="K32" s="101"/>
      <c r="L32" s="85"/>
      <c r="M32" s="70"/>
      <c r="N32" s="36"/>
      <c r="O32" s="36"/>
      <c r="P32" s="62"/>
      <c r="Q32" s="62"/>
    </row>
    <row r="33" spans="1:22" s="57" customFormat="1" ht="24.95">
      <c r="A33" s="217"/>
      <c r="B33" s="213"/>
      <c r="C33" s="77">
        <v>44409</v>
      </c>
      <c r="D33" s="42">
        <v>44433</v>
      </c>
      <c r="E33" s="33" t="s">
        <v>64</v>
      </c>
      <c r="F33" s="70" t="s">
        <v>58</v>
      </c>
      <c r="G33" s="70" t="s">
        <v>59</v>
      </c>
      <c r="H33" s="105">
        <v>2839.72</v>
      </c>
      <c r="I33" s="105">
        <v>1128.78</v>
      </c>
      <c r="J33" s="96">
        <v>1</v>
      </c>
      <c r="K33" s="101"/>
      <c r="L33" s="6" t="s">
        <v>65</v>
      </c>
      <c r="M33" s="70"/>
      <c r="N33" s="36"/>
      <c r="O33" s="36"/>
      <c r="P33" s="62"/>
      <c r="Q33" s="62"/>
    </row>
    <row r="34" spans="1:22" s="57" customFormat="1" ht="12.95">
      <c r="A34" s="207"/>
      <c r="B34" s="207"/>
      <c r="C34" s="207"/>
      <c r="D34" s="207"/>
      <c r="E34" s="207"/>
      <c r="F34" s="35"/>
      <c r="G34" s="115" t="s">
        <v>66</v>
      </c>
      <c r="H34" s="116">
        <f>SUM(H29:H33)</f>
        <v>15713.11</v>
      </c>
      <c r="I34" s="116">
        <f>SUM(I29:I33)</f>
        <v>6245.92</v>
      </c>
      <c r="J34" s="114">
        <v>1</v>
      </c>
      <c r="K34" s="106">
        <f>(H34+I34)/J34</f>
        <v>21959.03</v>
      </c>
      <c r="L34" s="97">
        <v>1</v>
      </c>
      <c r="M34" s="106"/>
      <c r="N34" s="36"/>
      <c r="O34" s="35"/>
      <c r="P34" s="37"/>
      <c r="Q34" s="37"/>
    </row>
    <row r="35" spans="1:22" s="57" customFormat="1" ht="24.95">
      <c r="A35" s="220" t="s">
        <v>55</v>
      </c>
      <c r="B35" s="211" t="s">
        <v>67</v>
      </c>
      <c r="C35" s="77">
        <v>44531</v>
      </c>
      <c r="D35" s="42">
        <v>44550</v>
      </c>
      <c r="E35" s="33" t="s">
        <v>68</v>
      </c>
      <c r="F35" s="70" t="s">
        <v>69</v>
      </c>
      <c r="G35" s="70" t="s">
        <v>59</v>
      </c>
      <c r="H35" s="105">
        <v>5679.44</v>
      </c>
      <c r="I35" s="105">
        <v>2257.58</v>
      </c>
      <c r="J35" s="96">
        <v>1</v>
      </c>
      <c r="K35" s="101"/>
      <c r="L35" s="6" t="s">
        <v>70</v>
      </c>
      <c r="M35" s="70"/>
      <c r="N35" s="36"/>
      <c r="O35" s="36"/>
      <c r="P35" s="62"/>
      <c r="Q35" s="62"/>
    </row>
    <row r="36" spans="1:22" s="57" customFormat="1" ht="12.6">
      <c r="A36" s="220"/>
      <c r="B36" s="212"/>
      <c r="C36" s="77">
        <v>44562</v>
      </c>
      <c r="D36" s="42">
        <v>44586</v>
      </c>
      <c r="E36" s="33" t="s">
        <v>71</v>
      </c>
      <c r="F36" s="70" t="s">
        <v>69</v>
      </c>
      <c r="G36" s="70" t="s">
        <v>59</v>
      </c>
      <c r="H36" s="105">
        <v>2839.72</v>
      </c>
      <c r="I36" s="105">
        <v>1128.78</v>
      </c>
      <c r="J36" s="96">
        <v>1</v>
      </c>
      <c r="K36" s="101"/>
      <c r="L36" s="85"/>
      <c r="M36" s="70"/>
      <c r="N36" s="36"/>
      <c r="O36" s="36"/>
      <c r="P36" s="62"/>
      <c r="Q36" s="62"/>
    </row>
    <row r="37" spans="1:22" s="57" customFormat="1" ht="12.6">
      <c r="A37" s="220"/>
      <c r="B37" s="212"/>
      <c r="C37" s="77">
        <v>44593</v>
      </c>
      <c r="D37" s="42">
        <v>44614</v>
      </c>
      <c r="E37" s="33" t="s">
        <v>72</v>
      </c>
      <c r="F37" s="70" t="s">
        <v>69</v>
      </c>
      <c r="G37" s="70" t="s">
        <v>59</v>
      </c>
      <c r="H37" s="105">
        <v>2839.72</v>
      </c>
      <c r="I37" s="105">
        <v>1128.78</v>
      </c>
      <c r="J37" s="96">
        <v>1</v>
      </c>
      <c r="K37" s="101"/>
      <c r="L37" s="85"/>
      <c r="M37" s="70"/>
      <c r="N37" s="36"/>
      <c r="O37" s="36"/>
      <c r="P37" s="62"/>
      <c r="Q37" s="62"/>
    </row>
    <row r="38" spans="1:22" s="57" customFormat="1" ht="12.6">
      <c r="A38" s="220"/>
      <c r="B38" s="212"/>
      <c r="C38" s="77">
        <v>44621</v>
      </c>
      <c r="D38" s="42">
        <v>44645</v>
      </c>
      <c r="E38" s="33" t="s">
        <v>73</v>
      </c>
      <c r="F38" s="70" t="s">
        <v>69</v>
      </c>
      <c r="G38" s="70" t="s">
        <v>59</v>
      </c>
      <c r="H38" s="105">
        <v>2872.72</v>
      </c>
      <c r="I38" s="105">
        <v>1128.78</v>
      </c>
      <c r="J38" s="96">
        <v>1</v>
      </c>
      <c r="K38" s="101"/>
      <c r="L38" s="85"/>
      <c r="M38" s="99"/>
      <c r="N38" s="36"/>
      <c r="O38" s="36"/>
      <c r="P38" s="100"/>
      <c r="Q38" s="100"/>
    </row>
    <row r="39" spans="1:22" s="57" customFormat="1" ht="24.95">
      <c r="A39" s="221"/>
      <c r="B39" s="213"/>
      <c r="C39" s="77">
        <v>44652</v>
      </c>
      <c r="D39" s="42">
        <v>44676</v>
      </c>
      <c r="E39" s="33" t="s">
        <v>57</v>
      </c>
      <c r="F39" s="70" t="s">
        <v>69</v>
      </c>
      <c r="G39" s="70" t="s">
        <v>59</v>
      </c>
      <c r="H39" s="105">
        <v>2856.22</v>
      </c>
      <c r="I39" s="105">
        <v>1128.78</v>
      </c>
      <c r="J39" s="96">
        <v>1</v>
      </c>
      <c r="K39" s="101"/>
      <c r="L39" s="85" t="s">
        <v>74</v>
      </c>
      <c r="M39" s="99"/>
      <c r="N39" s="36"/>
      <c r="O39" s="36"/>
      <c r="P39" s="100"/>
      <c r="Q39" s="100"/>
    </row>
    <row r="40" spans="1:22" s="57" customFormat="1" ht="12.95">
      <c r="A40" s="207"/>
      <c r="B40" s="207"/>
      <c r="C40" s="207"/>
      <c r="D40" s="207"/>
      <c r="E40" s="207"/>
      <c r="F40" s="35"/>
      <c r="G40" s="115" t="s">
        <v>75</v>
      </c>
      <c r="H40" s="116">
        <f>SUM(H35:H39)</f>
        <v>17087.82</v>
      </c>
      <c r="I40" s="116">
        <f>SUM(I35:I39)</f>
        <v>6772.7</v>
      </c>
      <c r="J40" s="114">
        <v>1</v>
      </c>
      <c r="K40" s="106">
        <f>(H40+I40)/J40</f>
        <v>23860.52</v>
      </c>
      <c r="L40" s="97">
        <v>1</v>
      </c>
      <c r="M40" s="106"/>
      <c r="N40" s="36"/>
      <c r="O40" s="35"/>
      <c r="P40" s="37"/>
      <c r="Q40" s="37"/>
    </row>
    <row r="41" spans="1:22" s="68" customFormat="1" ht="14.1">
      <c r="A41" s="78"/>
      <c r="B41" s="40"/>
      <c r="C41" s="238" t="s">
        <v>76</v>
      </c>
      <c r="D41" s="238"/>
      <c r="E41" s="238"/>
      <c r="F41" s="40"/>
      <c r="G41" s="64"/>
      <c r="H41" s="40"/>
      <c r="I41" s="40"/>
      <c r="J41" s="65"/>
      <c r="K41" s="104">
        <f>K40+K34</f>
        <v>45819.55</v>
      </c>
      <c r="L41" s="104"/>
      <c r="M41" s="65">
        <v>50000</v>
      </c>
      <c r="N41" s="65">
        <v>0</v>
      </c>
      <c r="O41" s="204">
        <f>(N41+K41)/M41</f>
        <v>0.92</v>
      </c>
      <c r="P41" s="40"/>
      <c r="Q41" s="66"/>
      <c r="R41" s="57"/>
      <c r="S41" s="57"/>
      <c r="T41" s="57"/>
      <c r="U41" s="57"/>
      <c r="V41" s="57"/>
    </row>
    <row r="42" spans="1:22" s="74" customFormat="1" ht="15.6">
      <c r="A42" s="41"/>
      <c r="B42" s="237" t="s">
        <v>77</v>
      </c>
      <c r="C42" s="237"/>
      <c r="D42" s="41" t="s">
        <v>78</v>
      </c>
      <c r="E42" s="41"/>
      <c r="F42" s="41"/>
      <c r="G42" s="41" t="s">
        <v>78</v>
      </c>
      <c r="H42" s="41"/>
      <c r="I42" s="41" t="s">
        <v>78</v>
      </c>
      <c r="J42" s="71"/>
      <c r="K42" s="72">
        <f>K41+K27+K23</f>
        <v>71864.89</v>
      </c>
      <c r="L42" s="72"/>
      <c r="M42" s="73"/>
      <c r="N42" s="72"/>
      <c r="O42" s="71"/>
      <c r="P42" s="71"/>
      <c r="Q42" s="71"/>
      <c r="R42" s="57"/>
      <c r="S42" s="57"/>
      <c r="T42" s="57"/>
      <c r="U42" s="57"/>
      <c r="V42" s="57"/>
    </row>
    <row r="43" spans="1:22">
      <c r="A43" s="28"/>
      <c r="B43" s="230" t="s">
        <v>79</v>
      </c>
      <c r="C43" s="231"/>
      <c r="D43" s="231"/>
      <c r="E43" s="231"/>
      <c r="F43" s="231"/>
      <c r="G43" s="232"/>
      <c r="H43" s="28"/>
      <c r="I43" s="28"/>
      <c r="J43" s="75"/>
      <c r="K43" s="75"/>
      <c r="L43" s="75"/>
      <c r="M43" s="76"/>
      <c r="N43" s="75"/>
      <c r="O43" s="28"/>
      <c r="P43" s="28"/>
      <c r="Q43" s="28"/>
      <c r="R43" s="57"/>
      <c r="S43" s="57"/>
      <c r="T43" s="57"/>
      <c r="U43" s="57"/>
      <c r="V43" s="57"/>
    </row>
    <row r="44" spans="1:22">
      <c r="B44" s="233" t="s">
        <v>80</v>
      </c>
      <c r="C44" s="234"/>
      <c r="D44" s="234"/>
      <c r="E44" s="234"/>
      <c r="F44" s="234"/>
      <c r="G44" s="235"/>
      <c r="R44" s="57"/>
      <c r="S44" s="57"/>
      <c r="T44" s="57"/>
      <c r="U44" s="57"/>
      <c r="V44" s="57"/>
    </row>
    <row r="45" spans="1:22">
      <c r="R45" s="57"/>
      <c r="S45" s="57"/>
      <c r="T45" s="57"/>
      <c r="U45" s="57"/>
      <c r="V45" s="57"/>
    </row>
    <row r="46" spans="1:22">
      <c r="B46" s="227"/>
      <c r="C46" s="228"/>
      <c r="D46" s="229"/>
    </row>
    <row r="48" spans="1:22">
      <c r="B48" s="227"/>
      <c r="C48" s="228"/>
      <c r="D48" s="229"/>
    </row>
    <row r="49" spans="1:13">
      <c r="K49" s="25"/>
    </row>
    <row r="50" spans="1:13">
      <c r="B50" s="1" t="s">
        <v>81</v>
      </c>
      <c r="C50" s="1"/>
      <c r="H50" s="1" t="s">
        <v>81</v>
      </c>
      <c r="I50" s="1"/>
      <c r="J50" s="224"/>
      <c r="K50" s="225"/>
      <c r="L50" s="226"/>
    </row>
    <row r="51" spans="1:13">
      <c r="B51" s="1"/>
      <c r="C51" s="1"/>
      <c r="H51" s="1"/>
      <c r="I51" s="1"/>
      <c r="M51" s="172"/>
    </row>
    <row r="52" spans="1:13">
      <c r="B52" s="1" t="s">
        <v>82</v>
      </c>
      <c r="C52" s="1"/>
      <c r="H52" s="1"/>
      <c r="I52" s="1"/>
    </row>
    <row r="53" spans="1:13">
      <c r="B53" s="1"/>
      <c r="C53" s="1"/>
      <c r="H53" s="1"/>
      <c r="I53" s="1"/>
    </row>
    <row r="54" spans="1:13">
      <c r="B54" s="1" t="s">
        <v>83</v>
      </c>
      <c r="C54" s="1"/>
      <c r="H54" s="1" t="s">
        <v>84</v>
      </c>
      <c r="I54" s="1"/>
    </row>
    <row r="55" spans="1:13">
      <c r="B55" s="1" t="s">
        <v>85</v>
      </c>
      <c r="C55" s="1"/>
      <c r="H55" s="1" t="s">
        <v>85</v>
      </c>
      <c r="I55" s="1"/>
    </row>
    <row r="56" spans="1:13">
      <c r="B56" s="4"/>
      <c r="C56" s="4"/>
      <c r="H56" s="4"/>
      <c r="I56" s="4"/>
    </row>
    <row r="57" spans="1:13">
      <c r="A57" s="108"/>
      <c r="B57" s="206"/>
      <c r="C57" s="206"/>
      <c r="D57" s="109"/>
      <c r="G57" s="112"/>
      <c r="H57" s="206"/>
      <c r="I57" s="206"/>
      <c r="J57" s="55"/>
    </row>
    <row r="58" spans="1:13">
      <c r="A58" s="108"/>
      <c r="B58" s="206"/>
      <c r="C58" s="206"/>
      <c r="D58" s="109"/>
      <c r="G58" s="112"/>
      <c r="H58" s="206"/>
      <c r="I58" s="206"/>
      <c r="J58" s="55"/>
    </row>
    <row r="59" spans="1:13">
      <c r="A59" s="108"/>
      <c r="B59" s="206"/>
      <c r="C59" s="206"/>
      <c r="D59" s="109"/>
      <c r="G59" s="112"/>
      <c r="H59" s="206"/>
      <c r="I59" s="206"/>
      <c r="J59" s="55"/>
    </row>
    <row r="60" spans="1:13">
      <c r="A60" s="108"/>
      <c r="B60" s="206"/>
      <c r="C60" s="206"/>
      <c r="D60" s="109"/>
      <c r="G60" s="112"/>
      <c r="H60" s="206"/>
      <c r="I60" s="206"/>
      <c r="J60" s="55"/>
    </row>
    <row r="61" spans="1:13">
      <c r="A61" s="108"/>
      <c r="B61" s="206"/>
      <c r="C61" s="206"/>
      <c r="D61" s="109"/>
      <c r="G61" s="112"/>
      <c r="H61" s="206"/>
      <c r="I61" s="206"/>
      <c r="J61" s="55"/>
    </row>
    <row r="62" spans="1:13">
      <c r="B62" s="28"/>
      <c r="C62" s="111"/>
      <c r="H62" s="28"/>
      <c r="I62" s="28"/>
    </row>
  </sheetData>
  <mergeCells count="31">
    <mergeCell ref="O10:P10"/>
    <mergeCell ref="H5:O7"/>
    <mergeCell ref="O11:P11"/>
    <mergeCell ref="O12:P12"/>
    <mergeCell ref="O13:P13"/>
    <mergeCell ref="O14:P14"/>
    <mergeCell ref="J50:L50"/>
    <mergeCell ref="B48:D48"/>
    <mergeCell ref="B43:G43"/>
    <mergeCell ref="B44:G44"/>
    <mergeCell ref="A19:B19"/>
    <mergeCell ref="B42:C42"/>
    <mergeCell ref="C41:E41"/>
    <mergeCell ref="B46:D46"/>
    <mergeCell ref="C17:L17"/>
    <mergeCell ref="A16:O16"/>
    <mergeCell ref="N17:O17"/>
    <mergeCell ref="P16:Q16"/>
    <mergeCell ref="P17:Q17"/>
    <mergeCell ref="A11:G12"/>
    <mergeCell ref="A20:A22"/>
    <mergeCell ref="A25:A26"/>
    <mergeCell ref="A35:A39"/>
    <mergeCell ref="A29:A33"/>
    <mergeCell ref="H57:I61"/>
    <mergeCell ref="B57:C61"/>
    <mergeCell ref="A40:E40"/>
    <mergeCell ref="A34:E34"/>
    <mergeCell ref="A27:H27"/>
    <mergeCell ref="B29:B33"/>
    <mergeCell ref="B35:B39"/>
  </mergeCells>
  <pageMargins left="0.25" right="0.25" top="0.75" bottom="0.75" header="0.3" footer="0.3"/>
  <pageSetup paperSize="8"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A5972-FEC8-475F-AC61-DA8FA77413F5}">
  <sheetPr>
    <pageSetUpPr fitToPage="1"/>
  </sheetPr>
  <dimension ref="A1:R37"/>
  <sheetViews>
    <sheetView topLeftCell="A11" zoomScale="90" zoomScaleNormal="90" workbookViewId="0">
      <selection activeCell="G11" sqref="G11"/>
    </sheetView>
  </sheetViews>
  <sheetFormatPr defaultColWidth="11.42578125" defaultRowHeight="14.45"/>
  <cols>
    <col min="1" max="1" width="28.140625" style="1" customWidth="1"/>
    <col min="2" max="2" width="16.42578125" style="1" customWidth="1"/>
    <col min="3" max="3" width="12.42578125" style="1" customWidth="1"/>
    <col min="4" max="4" width="7.42578125" style="1" customWidth="1"/>
    <col min="5" max="5" width="7.140625" style="1" customWidth="1"/>
    <col min="6" max="7" width="12" style="1" customWidth="1"/>
    <col min="8" max="8" width="20.42578125" style="1" customWidth="1"/>
    <col min="9" max="9" width="14" style="1" customWidth="1"/>
    <col min="10" max="10" width="11.42578125" style="1" customWidth="1"/>
    <col min="11" max="11" width="13.85546875" style="1" customWidth="1"/>
    <col min="12" max="12" width="13.5703125" style="1" customWidth="1"/>
    <col min="13" max="13" width="19.42578125" style="1" customWidth="1"/>
    <col min="14" max="14" width="16.85546875" style="1" customWidth="1"/>
    <col min="15" max="15" width="26.28515625" style="1" customWidth="1"/>
    <col min="16" max="16" width="20.28515625" style="1" customWidth="1"/>
    <col min="17" max="16384" width="11.42578125" style="1"/>
  </cols>
  <sheetData>
    <row r="1" spans="1:18">
      <c r="B1" s="4"/>
      <c r="C1" s="4"/>
      <c r="D1" s="4"/>
    </row>
    <row r="2" spans="1:18" ht="29.45" thickBot="1">
      <c r="A2" s="2"/>
      <c r="B2" s="166" t="s">
        <v>1</v>
      </c>
      <c r="C2" s="206" t="s">
        <v>5</v>
      </c>
      <c r="D2" s="206"/>
      <c r="E2" s="3"/>
    </row>
    <row r="3" spans="1:18" ht="22.5" customHeight="1" thickTop="1">
      <c r="A3" s="260" t="s">
        <v>86</v>
      </c>
      <c r="B3" s="166" t="s">
        <v>4</v>
      </c>
      <c r="C3" s="259" t="s">
        <v>5</v>
      </c>
      <c r="D3" s="259"/>
      <c r="E3" s="3"/>
      <c r="F3" s="250" t="s">
        <v>87</v>
      </c>
      <c r="G3" s="251"/>
      <c r="H3" s="251"/>
      <c r="I3" s="251"/>
      <c r="J3" s="251"/>
      <c r="K3" s="251"/>
      <c r="L3" s="251"/>
      <c r="M3" s="251"/>
      <c r="N3" s="251"/>
      <c r="O3" s="252"/>
      <c r="Q3" s="3"/>
      <c r="R3" s="3"/>
    </row>
    <row r="4" spans="1:18" ht="25.5" customHeight="1" thickBot="1">
      <c r="A4" s="260"/>
      <c r="B4" s="166" t="s">
        <v>88</v>
      </c>
      <c r="C4" s="259" t="s">
        <v>89</v>
      </c>
      <c r="D4" s="259"/>
      <c r="E4" s="3"/>
      <c r="F4" s="256"/>
      <c r="G4" s="257"/>
      <c r="H4" s="257"/>
      <c r="I4" s="257"/>
      <c r="J4" s="257"/>
      <c r="K4" s="257"/>
      <c r="L4" s="257"/>
      <c r="M4" s="257"/>
      <c r="N4" s="257"/>
      <c r="O4" s="258"/>
      <c r="Q4" s="3"/>
      <c r="R4" s="3"/>
    </row>
    <row r="5" spans="1:18" ht="44.1" thickTop="1">
      <c r="A5" s="12"/>
      <c r="B5" s="120" t="s">
        <v>90</v>
      </c>
      <c r="C5" s="259" t="s">
        <v>89</v>
      </c>
      <c r="D5" s="259"/>
      <c r="E5" s="11"/>
      <c r="F5" s="8"/>
      <c r="G5" s="5"/>
      <c r="H5" s="5"/>
      <c r="I5" s="5"/>
      <c r="J5" s="5"/>
      <c r="K5" s="5"/>
      <c r="L5" s="5"/>
      <c r="M5" s="5"/>
      <c r="N5" s="5"/>
      <c r="O5" s="5"/>
      <c r="P5" s="5"/>
      <c r="Q5" s="5"/>
    </row>
    <row r="6" spans="1:18">
      <c r="B6" s="5"/>
      <c r="C6" s="5"/>
      <c r="D6" s="5"/>
      <c r="G6" s="13"/>
      <c r="H6" s="5"/>
      <c r="I6" s="5"/>
      <c r="J6" s="5"/>
      <c r="K6" s="5"/>
      <c r="L6" s="5"/>
      <c r="M6" s="5"/>
      <c r="N6" s="5"/>
      <c r="O6" s="5"/>
      <c r="P6" s="5"/>
      <c r="Q6" s="5"/>
    </row>
    <row r="7" spans="1:18" ht="34.5" customHeight="1">
      <c r="A7" s="261" t="s">
        <v>91</v>
      </c>
      <c r="B7" s="262"/>
      <c r="C7" s="262"/>
      <c r="D7" s="262"/>
      <c r="E7" s="262"/>
      <c r="F7" s="263"/>
      <c r="G7" s="3"/>
    </row>
    <row r="8" spans="1:18">
      <c r="A8" s="8"/>
      <c r="B8" s="8"/>
      <c r="C8" s="8"/>
      <c r="D8" s="14"/>
      <c r="E8" s="8"/>
      <c r="F8" s="8"/>
      <c r="G8" s="4"/>
      <c r="H8" s="4"/>
      <c r="I8" s="4"/>
      <c r="J8" s="4"/>
      <c r="K8" s="4"/>
      <c r="L8" s="4"/>
      <c r="M8" s="4"/>
      <c r="N8" s="4"/>
      <c r="O8" s="4"/>
    </row>
    <row r="9" spans="1:18" ht="15">
      <c r="A9" s="264" t="s">
        <v>92</v>
      </c>
      <c r="B9" s="264"/>
      <c r="C9" s="264"/>
      <c r="D9" s="264"/>
      <c r="E9" s="264"/>
      <c r="F9" s="264"/>
      <c r="G9" s="264"/>
      <c r="H9" s="264"/>
      <c r="I9" s="264"/>
      <c r="J9" s="264"/>
      <c r="K9" s="264"/>
      <c r="L9" s="264"/>
      <c r="M9" s="264"/>
      <c r="N9" s="265" t="s">
        <v>10</v>
      </c>
      <c r="O9" s="266"/>
      <c r="P9" s="3"/>
    </row>
    <row r="10" spans="1:18" ht="42.95" customHeight="1">
      <c r="A10" s="8"/>
      <c r="B10" s="121"/>
      <c r="C10" s="267" t="s">
        <v>93</v>
      </c>
      <c r="D10" s="268"/>
      <c r="E10" s="272" t="s">
        <v>94</v>
      </c>
      <c r="F10" s="273"/>
      <c r="G10" s="273"/>
      <c r="H10" s="272" t="s">
        <v>95</v>
      </c>
      <c r="I10" s="273"/>
      <c r="J10" s="269" t="s">
        <v>96</v>
      </c>
      <c r="K10" s="270"/>
      <c r="L10" s="271"/>
      <c r="M10"/>
      <c r="N10" s="122"/>
      <c r="O10" s="123"/>
      <c r="P10" s="11"/>
    </row>
    <row r="11" spans="1:18" ht="77.25" customHeight="1">
      <c r="A11" s="15" t="s">
        <v>97</v>
      </c>
      <c r="B11" s="124" t="s">
        <v>98</v>
      </c>
      <c r="C11" s="16" t="s">
        <v>99</v>
      </c>
      <c r="D11" s="16" t="s">
        <v>100</v>
      </c>
      <c r="E11" s="17" t="s">
        <v>101</v>
      </c>
      <c r="F11" s="17" t="s">
        <v>102</v>
      </c>
      <c r="G11" s="18" t="s">
        <v>103</v>
      </c>
      <c r="H11" s="205" t="s">
        <v>104</v>
      </c>
      <c r="I11" s="18" t="s">
        <v>105</v>
      </c>
      <c r="J11" s="19" t="s">
        <v>106</v>
      </c>
      <c r="K11" s="19" t="s">
        <v>107</v>
      </c>
      <c r="L11" s="19" t="s">
        <v>108</v>
      </c>
      <c r="M11" s="20" t="s">
        <v>54</v>
      </c>
      <c r="N11" s="21" t="s">
        <v>29</v>
      </c>
      <c r="O11" s="22" t="s">
        <v>54</v>
      </c>
      <c r="Q11" s="3"/>
    </row>
    <row r="12" spans="1:18" ht="15" thickBot="1">
      <c r="A12" s="125" t="s">
        <v>109</v>
      </c>
      <c r="B12" s="126"/>
      <c r="C12" s="164">
        <v>50000</v>
      </c>
      <c r="D12" s="176">
        <f>IF(C$21=0,"-",C12/(C$21-$C$19))</f>
        <v>0.62</v>
      </c>
      <c r="E12" s="147"/>
      <c r="F12" s="153"/>
      <c r="G12" s="159"/>
      <c r="H12" s="160"/>
      <c r="I12" s="158"/>
      <c r="J12" s="128"/>
      <c r="K12" s="128"/>
      <c r="L12" s="128"/>
      <c r="M12" s="130"/>
      <c r="N12" s="128"/>
      <c r="O12" s="130"/>
    </row>
    <row r="13" spans="1:18" ht="15" thickBot="1">
      <c r="A13" s="131" t="s">
        <v>110</v>
      </c>
      <c r="B13" s="132"/>
      <c r="C13" s="163"/>
      <c r="D13" s="176"/>
      <c r="E13" s="148"/>
      <c r="F13" s="154"/>
      <c r="G13" s="161"/>
      <c r="H13" s="162"/>
      <c r="I13" s="158"/>
      <c r="J13" s="129"/>
      <c r="K13" s="129"/>
      <c r="L13" s="129"/>
      <c r="M13" s="134"/>
      <c r="N13" s="129"/>
      <c r="O13" s="134"/>
    </row>
    <row r="14" spans="1:18" ht="15" thickBot="1">
      <c r="A14" s="131" t="s">
        <v>111</v>
      </c>
      <c r="B14" s="132"/>
      <c r="C14" s="163">
        <v>10000</v>
      </c>
      <c r="D14" s="176">
        <f>IF(C$21=0,"-",C14/(C$21-$C$19))</f>
        <v>0.12</v>
      </c>
      <c r="E14" s="148" t="s">
        <v>112</v>
      </c>
      <c r="F14" s="154">
        <v>44747</v>
      </c>
      <c r="G14" s="161">
        <v>10000</v>
      </c>
      <c r="H14" s="162"/>
      <c r="I14" s="158">
        <f>(H14+G14)/C14</f>
        <v>1</v>
      </c>
      <c r="J14" s="129"/>
      <c r="K14" s="129"/>
      <c r="L14" s="129"/>
      <c r="M14" s="134"/>
      <c r="N14" s="129"/>
      <c r="O14" s="134"/>
    </row>
    <row r="15" spans="1:18" ht="15" thickBot="1">
      <c r="A15" s="131" t="s">
        <v>113</v>
      </c>
      <c r="B15" s="132"/>
      <c r="C15" s="163"/>
      <c r="D15" s="176"/>
      <c r="E15" s="148"/>
      <c r="F15" s="154"/>
      <c r="G15" s="161"/>
      <c r="H15" s="162"/>
      <c r="I15" s="158"/>
      <c r="J15" s="129"/>
      <c r="K15" s="129"/>
      <c r="L15" s="129"/>
      <c r="M15" s="134"/>
      <c r="N15" s="129"/>
      <c r="O15" s="134"/>
    </row>
    <row r="16" spans="1:18" ht="15" thickBot="1">
      <c r="A16" s="131" t="s">
        <v>114</v>
      </c>
      <c r="B16" s="135"/>
      <c r="C16" s="163"/>
      <c r="D16" s="176"/>
      <c r="E16" s="149"/>
      <c r="F16" s="155"/>
      <c r="G16" s="163"/>
      <c r="H16" s="163"/>
      <c r="I16" s="158"/>
      <c r="J16" s="133"/>
      <c r="K16" s="133"/>
      <c r="L16" s="129"/>
      <c r="M16" s="134"/>
      <c r="N16" s="129"/>
      <c r="O16" s="134"/>
    </row>
    <row r="17" spans="1:15" ht="15" thickBot="1">
      <c r="A17" s="131" t="s">
        <v>115</v>
      </c>
      <c r="B17" s="135"/>
      <c r="C17" s="163"/>
      <c r="D17" s="176"/>
      <c r="E17" s="149"/>
      <c r="F17" s="155"/>
      <c r="G17" s="163"/>
      <c r="H17" s="163"/>
      <c r="I17" s="158"/>
      <c r="J17" s="133"/>
      <c r="K17" s="133"/>
      <c r="L17" s="129"/>
      <c r="M17" s="134"/>
      <c r="N17" s="129"/>
      <c r="O17" s="134"/>
    </row>
    <row r="18" spans="1:15" ht="15" thickBot="1">
      <c r="A18" s="125" t="s">
        <v>116</v>
      </c>
      <c r="B18" s="136"/>
      <c r="C18" s="164">
        <v>20500</v>
      </c>
      <c r="D18" s="176">
        <f>C18/C21</f>
        <v>0.25</v>
      </c>
      <c r="E18" s="150"/>
      <c r="F18" s="156"/>
      <c r="G18" s="164"/>
      <c r="H18" s="164"/>
      <c r="I18" s="158"/>
      <c r="J18" s="137"/>
      <c r="K18" s="137"/>
      <c r="L18" s="128"/>
      <c r="M18" s="130"/>
      <c r="N18" s="128"/>
      <c r="O18" s="130"/>
    </row>
    <row r="19" spans="1:15" ht="27" customHeight="1" thickBot="1">
      <c r="A19" s="138" t="s">
        <v>117</v>
      </c>
      <c r="B19" s="139"/>
      <c r="C19" s="170"/>
      <c r="D19" s="177"/>
      <c r="E19" s="151"/>
      <c r="F19" s="157"/>
      <c r="G19" s="165"/>
      <c r="H19" s="165"/>
      <c r="I19" s="158"/>
      <c r="J19" s="140"/>
      <c r="K19" s="140"/>
      <c r="L19" s="141"/>
      <c r="M19" s="142"/>
      <c r="N19" s="141"/>
      <c r="O19" s="142"/>
    </row>
    <row r="20" spans="1:15" ht="15" thickBot="1">
      <c r="A20" s="125" t="s">
        <v>118</v>
      </c>
      <c r="B20" s="126"/>
      <c r="C20" s="127"/>
      <c r="D20" s="176"/>
      <c r="E20" s="152"/>
      <c r="F20" s="143"/>
      <c r="G20" s="143"/>
      <c r="H20" s="137"/>
      <c r="I20" s="129"/>
      <c r="J20" s="137"/>
      <c r="K20" s="137"/>
      <c r="L20" s="128"/>
      <c r="M20" s="130"/>
      <c r="N20" s="128"/>
      <c r="O20" s="130"/>
    </row>
    <row r="21" spans="1:15" ht="15" thickBot="1">
      <c r="A21" s="144" t="s">
        <v>119</v>
      </c>
      <c r="B21" s="145"/>
      <c r="C21" s="168">
        <f>SUM(C12:C18)+C20-C19</f>
        <v>80500</v>
      </c>
      <c r="D21" s="178">
        <f>D18+D14+D12</f>
        <v>0.99</v>
      </c>
      <c r="E21" s="167"/>
      <c r="F21" s="167"/>
      <c r="G21" s="167">
        <f>G12+G14</f>
        <v>10000</v>
      </c>
      <c r="H21" s="167">
        <f>H14</f>
        <v>0</v>
      </c>
      <c r="I21" s="169">
        <f>(H21+G21)/C21</f>
        <v>0.1242</v>
      </c>
      <c r="J21" s="167"/>
      <c r="K21" s="167"/>
      <c r="L21" s="167"/>
      <c r="M21" s="167"/>
      <c r="N21" s="167"/>
      <c r="O21" s="167"/>
    </row>
    <row r="22" spans="1:15">
      <c r="A22" s="119"/>
    </row>
    <row r="24" spans="1:15">
      <c r="C24" s="171"/>
      <c r="E24" s="171"/>
    </row>
    <row r="25" spans="1:15">
      <c r="C25" s="1" t="s">
        <v>81</v>
      </c>
      <c r="E25" s="25"/>
      <c r="F25" s="25"/>
      <c r="G25" s="25"/>
      <c r="H25" s="47"/>
      <c r="I25" s="1" t="s">
        <v>81</v>
      </c>
      <c r="L25" s="23"/>
    </row>
    <row r="26" spans="1:15">
      <c r="E26" s="25"/>
      <c r="F26" s="25"/>
      <c r="G26" s="25"/>
      <c r="H26" s="47"/>
    </row>
    <row r="27" spans="1:15">
      <c r="C27" s="1" t="s">
        <v>82</v>
      </c>
      <c r="E27" s="25"/>
      <c r="F27" s="25"/>
      <c r="G27" s="25"/>
      <c r="H27" s="47"/>
    </row>
    <row r="28" spans="1:15">
      <c r="E28" s="25"/>
      <c r="F28" s="25"/>
      <c r="G28" s="25"/>
      <c r="H28" s="47"/>
    </row>
    <row r="29" spans="1:15">
      <c r="C29" s="1" t="s">
        <v>83</v>
      </c>
      <c r="E29" s="25"/>
      <c r="F29" s="25"/>
      <c r="G29" s="25"/>
      <c r="H29" s="47"/>
      <c r="I29" s="1" t="s">
        <v>84</v>
      </c>
    </row>
    <row r="30" spans="1:15">
      <c r="C30" s="1" t="s">
        <v>85</v>
      </c>
      <c r="E30" s="25"/>
      <c r="F30" s="25"/>
      <c r="G30" s="25"/>
      <c r="H30" s="47"/>
      <c r="I30" s="1" t="s">
        <v>85</v>
      </c>
    </row>
    <row r="31" spans="1:15">
      <c r="C31" s="4"/>
      <c r="D31" s="4"/>
      <c r="E31" s="25"/>
      <c r="F31" s="25"/>
      <c r="G31" s="25"/>
      <c r="H31" s="47"/>
      <c r="I31" s="4"/>
      <c r="J31" s="4"/>
    </row>
    <row r="32" spans="1:15">
      <c r="C32" s="206"/>
      <c r="D32" s="206"/>
      <c r="E32" s="109"/>
      <c r="F32" s="25"/>
      <c r="G32" s="25"/>
      <c r="H32" s="112"/>
      <c r="I32" s="206"/>
      <c r="J32" s="206"/>
    </row>
    <row r="33" spans="3:10">
      <c r="C33" s="206"/>
      <c r="D33" s="206"/>
      <c r="E33" s="109"/>
      <c r="F33" s="25"/>
      <c r="G33" s="25"/>
      <c r="H33" s="112"/>
      <c r="I33" s="206"/>
      <c r="J33" s="206"/>
    </row>
    <row r="34" spans="3:10">
      <c r="C34" s="206"/>
      <c r="D34" s="206"/>
      <c r="E34" s="109"/>
      <c r="F34" s="25"/>
      <c r="G34" s="25"/>
      <c r="H34" s="112"/>
      <c r="I34" s="206"/>
      <c r="J34" s="206"/>
    </row>
    <row r="35" spans="3:10">
      <c r="C35" s="206"/>
      <c r="D35" s="206"/>
      <c r="E35" s="109"/>
      <c r="F35" s="25"/>
      <c r="G35" s="25"/>
      <c r="H35" s="112"/>
      <c r="I35" s="206"/>
      <c r="J35" s="206"/>
    </row>
    <row r="36" spans="3:10">
      <c r="C36" s="206"/>
      <c r="D36" s="206"/>
      <c r="E36" s="109"/>
      <c r="F36" s="25"/>
      <c r="G36" s="25"/>
      <c r="H36" s="112"/>
      <c r="I36" s="206"/>
      <c r="J36" s="206"/>
    </row>
    <row r="37" spans="3:10">
      <c r="C37" s="28"/>
      <c r="D37" s="111"/>
      <c r="E37" s="25"/>
      <c r="F37" s="25"/>
      <c r="G37" s="25"/>
      <c r="H37" s="47"/>
      <c r="I37" s="28"/>
      <c r="J37" s="28"/>
    </row>
  </sheetData>
  <mergeCells count="15">
    <mergeCell ref="C32:D36"/>
    <mergeCell ref="I32:J36"/>
    <mergeCell ref="A7:F7"/>
    <mergeCell ref="A9:M9"/>
    <mergeCell ref="N9:O9"/>
    <mergeCell ref="C10:D10"/>
    <mergeCell ref="J10:L10"/>
    <mergeCell ref="E10:G10"/>
    <mergeCell ref="H10:I10"/>
    <mergeCell ref="C5:D5"/>
    <mergeCell ref="C2:D2"/>
    <mergeCell ref="A3:A4"/>
    <mergeCell ref="C3:D3"/>
    <mergeCell ref="F3:O4"/>
    <mergeCell ref="C4:D4"/>
  </mergeCells>
  <pageMargins left="0.25" right="0.25" top="0.75" bottom="0.75" header="0.3" footer="0.3"/>
  <pageSetup paperSize="9" scale="4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8D039-E111-4429-9CAE-6B0F39A23E18}">
  <dimension ref="A1:Q21"/>
  <sheetViews>
    <sheetView zoomScale="90" zoomScaleNormal="90" workbookViewId="0">
      <selection activeCell="A3" sqref="A3"/>
    </sheetView>
  </sheetViews>
  <sheetFormatPr defaultColWidth="11.42578125" defaultRowHeight="14.45"/>
  <cols>
    <col min="10" max="10" width="12.140625" bestFit="1" customWidth="1"/>
  </cols>
  <sheetData>
    <row r="1" spans="1:17" ht="51.75" customHeight="1" thickTop="1" thickBot="1">
      <c r="A1" s="274" t="s">
        <v>120</v>
      </c>
      <c r="B1" s="275"/>
      <c r="C1" s="276"/>
      <c r="D1" s="276"/>
      <c r="E1" s="276"/>
      <c r="F1" s="276"/>
      <c r="G1" s="276"/>
      <c r="H1" s="276"/>
      <c r="I1" s="276"/>
      <c r="J1" s="277"/>
    </row>
    <row r="2" spans="1:17" ht="44.1" customHeight="1" thickTop="1">
      <c r="A2" s="278" t="s">
        <v>121</v>
      </c>
      <c r="B2" s="278"/>
      <c r="C2" s="278"/>
      <c r="D2" s="278"/>
      <c r="E2" s="278"/>
      <c r="F2" s="278"/>
      <c r="G2" s="278"/>
      <c r="H2" s="278"/>
      <c r="I2" s="278"/>
      <c r="J2" s="278"/>
      <c r="K2" s="278"/>
      <c r="L2" s="278"/>
      <c r="M2" s="278"/>
      <c r="N2" s="278"/>
      <c r="O2" s="278"/>
      <c r="P2" s="278"/>
      <c r="Q2" s="278"/>
    </row>
    <row r="3" spans="1:17" ht="18.600000000000001">
      <c r="A3" s="180" t="s">
        <v>122</v>
      </c>
      <c r="B3" s="180"/>
      <c r="C3" s="179"/>
      <c r="D3" s="179"/>
      <c r="E3" s="179"/>
      <c r="F3" s="179"/>
      <c r="G3" s="179"/>
      <c r="H3" s="179"/>
      <c r="I3" s="179"/>
      <c r="J3" s="179"/>
    </row>
    <row r="4" spans="1:17" ht="15" thickBot="1"/>
    <row r="5" spans="1:17" ht="51.95">
      <c r="A5" s="181" t="s">
        <v>123</v>
      </c>
      <c r="B5" s="188" t="s">
        <v>124</v>
      </c>
      <c r="C5" s="182" t="s">
        <v>125</v>
      </c>
      <c r="D5" s="182" t="s">
        <v>126</v>
      </c>
      <c r="E5" s="182" t="s">
        <v>127</v>
      </c>
      <c r="F5" s="182" t="s">
        <v>128</v>
      </c>
      <c r="G5" s="182" t="s">
        <v>129</v>
      </c>
      <c r="H5" s="182" t="s">
        <v>130</v>
      </c>
      <c r="I5" s="182" t="s">
        <v>131</v>
      </c>
      <c r="J5" s="183" t="s">
        <v>132</v>
      </c>
    </row>
    <row r="6" spans="1:17">
      <c r="A6" s="184" t="s">
        <v>58</v>
      </c>
      <c r="B6" s="189">
        <v>44287</v>
      </c>
      <c r="C6" s="105">
        <v>4354.2299999999996</v>
      </c>
      <c r="D6" s="105">
        <v>1730.8</v>
      </c>
      <c r="E6" s="146">
        <v>0</v>
      </c>
      <c r="F6" s="190">
        <f>C6+D6-E6</f>
        <v>6085.03</v>
      </c>
      <c r="G6" s="192">
        <v>151.66999999999999</v>
      </c>
      <c r="H6" s="192">
        <v>151.66999999999999</v>
      </c>
      <c r="I6" s="193">
        <f>H6/G6</f>
        <v>1</v>
      </c>
      <c r="J6" s="200"/>
    </row>
    <row r="7" spans="1:17">
      <c r="A7" s="184" t="s">
        <v>58</v>
      </c>
      <c r="B7" s="189">
        <v>44317</v>
      </c>
      <c r="C7" s="105">
        <v>2839.72</v>
      </c>
      <c r="D7" s="105">
        <v>1128.78</v>
      </c>
      <c r="E7" s="146">
        <v>0</v>
      </c>
      <c r="F7" s="190">
        <f>C7+D7-E7</f>
        <v>3968.5</v>
      </c>
      <c r="G7" s="192">
        <v>151.66999999999999</v>
      </c>
      <c r="H7" s="192">
        <v>151.66999999999999</v>
      </c>
      <c r="I7" s="193">
        <f t="shared" ref="I7:I10" si="0">H7/G7</f>
        <v>1</v>
      </c>
      <c r="J7" s="200"/>
    </row>
    <row r="8" spans="1:17">
      <c r="A8" s="184" t="s">
        <v>58</v>
      </c>
      <c r="B8" s="189">
        <v>44348</v>
      </c>
      <c r="C8" s="105">
        <v>2839.72</v>
      </c>
      <c r="D8" s="105">
        <v>1128.78</v>
      </c>
      <c r="E8" s="146">
        <v>0</v>
      </c>
      <c r="F8" s="199">
        <f t="shared" ref="F8:F10" si="1">C8+D8-E8</f>
        <v>3968.5</v>
      </c>
      <c r="G8" s="192">
        <v>151.66999999999999</v>
      </c>
      <c r="H8" s="192">
        <v>151.66999999999999</v>
      </c>
      <c r="I8" s="193">
        <f t="shared" si="0"/>
        <v>1</v>
      </c>
      <c r="J8" s="200"/>
    </row>
    <row r="9" spans="1:17">
      <c r="A9" s="184" t="s">
        <v>58</v>
      </c>
      <c r="B9" s="189">
        <v>44378</v>
      </c>
      <c r="C9" s="105">
        <v>2839.72</v>
      </c>
      <c r="D9" s="105">
        <v>1128.78</v>
      </c>
      <c r="E9" s="146">
        <v>0</v>
      </c>
      <c r="F9" s="199">
        <f t="shared" si="1"/>
        <v>3968.5</v>
      </c>
      <c r="G9" s="192">
        <v>151.66999999999999</v>
      </c>
      <c r="H9" s="192">
        <v>151.66999999999999</v>
      </c>
      <c r="I9" s="193">
        <f t="shared" si="0"/>
        <v>1</v>
      </c>
      <c r="J9" s="200"/>
    </row>
    <row r="10" spans="1:17" ht="15" thickBot="1">
      <c r="A10" s="184" t="s">
        <v>58</v>
      </c>
      <c r="B10" s="189">
        <v>44409</v>
      </c>
      <c r="C10" s="105">
        <v>2839.72</v>
      </c>
      <c r="D10" s="105">
        <v>1128.78</v>
      </c>
      <c r="E10" s="146">
        <v>0</v>
      </c>
      <c r="F10" s="199">
        <f t="shared" si="1"/>
        <v>3968.5</v>
      </c>
      <c r="G10" s="192">
        <v>151.66999999999999</v>
      </c>
      <c r="H10" s="192">
        <v>151.66999999999999</v>
      </c>
      <c r="I10" s="193">
        <f t="shared" si="0"/>
        <v>1</v>
      </c>
      <c r="J10" s="200"/>
    </row>
    <row r="11" spans="1:17" ht="15" thickBot="1">
      <c r="A11" s="185" t="s">
        <v>133</v>
      </c>
      <c r="B11" s="186"/>
      <c r="C11" s="186"/>
      <c r="D11" s="186"/>
      <c r="E11" s="186"/>
      <c r="F11" s="191">
        <f>SUM(F6:F10)</f>
        <v>21959.03</v>
      </c>
      <c r="G11" s="195">
        <f>SUM(G6:G10)</f>
        <v>758.35</v>
      </c>
      <c r="H11" s="187">
        <f>SUM(H6:H10)</f>
        <v>758.35</v>
      </c>
      <c r="I11" s="194">
        <v>1</v>
      </c>
      <c r="J11" s="196">
        <f>F11*(H11/G11)</f>
        <v>21959.03</v>
      </c>
      <c r="L11" t="s">
        <v>134</v>
      </c>
    </row>
    <row r="14" spans="1:17" ht="15" thickBot="1"/>
    <row r="15" spans="1:17" ht="51.95">
      <c r="A15" s="181" t="s">
        <v>123</v>
      </c>
      <c r="B15" s="188" t="s">
        <v>124</v>
      </c>
      <c r="C15" s="182" t="s">
        <v>125</v>
      </c>
      <c r="D15" s="182" t="s">
        <v>126</v>
      </c>
      <c r="E15" s="182" t="s">
        <v>127</v>
      </c>
      <c r="F15" s="182" t="s">
        <v>128</v>
      </c>
      <c r="G15" s="182" t="s">
        <v>129</v>
      </c>
      <c r="H15" s="182" t="s">
        <v>130</v>
      </c>
      <c r="I15" s="182" t="s">
        <v>131</v>
      </c>
      <c r="J15" s="183" t="s">
        <v>132</v>
      </c>
    </row>
    <row r="16" spans="1:17">
      <c r="A16" s="184" t="s">
        <v>69</v>
      </c>
      <c r="B16" s="189">
        <v>44531</v>
      </c>
      <c r="C16" s="105">
        <v>5679.44</v>
      </c>
      <c r="D16" s="105">
        <v>2257.58</v>
      </c>
      <c r="E16" s="146">
        <v>0</v>
      </c>
      <c r="F16" s="199">
        <f>C16+D16-E16</f>
        <v>7937.02</v>
      </c>
      <c r="G16" s="192">
        <v>151.66999999999999</v>
      </c>
      <c r="H16" s="192">
        <v>151.66999999999999</v>
      </c>
      <c r="I16" s="193">
        <f>G16/H16</f>
        <v>1</v>
      </c>
      <c r="J16" s="201"/>
    </row>
    <row r="17" spans="1:12">
      <c r="A17" s="184" t="s">
        <v>69</v>
      </c>
      <c r="B17" s="189">
        <v>44562</v>
      </c>
      <c r="C17" s="105">
        <v>2839.72</v>
      </c>
      <c r="D17" s="105">
        <v>1128.78</v>
      </c>
      <c r="E17" s="146">
        <v>0</v>
      </c>
      <c r="F17" s="199">
        <f t="shared" ref="F17:F20" si="2">C17+D17-E17</f>
        <v>3968.5</v>
      </c>
      <c r="G17" s="192">
        <v>151.66999999999999</v>
      </c>
      <c r="H17" s="192">
        <v>151.66999999999999</v>
      </c>
      <c r="I17" s="193">
        <f t="shared" ref="I17:I20" si="3">G17/H17</f>
        <v>1</v>
      </c>
      <c r="J17" s="201"/>
    </row>
    <row r="18" spans="1:12">
      <c r="A18" s="184" t="s">
        <v>69</v>
      </c>
      <c r="B18" s="189">
        <v>44593</v>
      </c>
      <c r="C18" s="105">
        <v>2839.72</v>
      </c>
      <c r="D18" s="105">
        <v>1128.78</v>
      </c>
      <c r="E18" s="146">
        <v>0</v>
      </c>
      <c r="F18" s="199">
        <f t="shared" si="2"/>
        <v>3968.5</v>
      </c>
      <c r="G18" s="192">
        <v>151.66999999999999</v>
      </c>
      <c r="H18" s="192">
        <v>151.66999999999999</v>
      </c>
      <c r="I18" s="193">
        <f t="shared" si="3"/>
        <v>1</v>
      </c>
      <c r="J18" s="201"/>
    </row>
    <row r="19" spans="1:12">
      <c r="A19" s="184" t="s">
        <v>69</v>
      </c>
      <c r="B19" s="189">
        <v>44621</v>
      </c>
      <c r="C19" s="105">
        <v>2872.72</v>
      </c>
      <c r="D19" s="105">
        <v>1128.78</v>
      </c>
      <c r="E19" s="146">
        <v>0</v>
      </c>
      <c r="F19" s="199">
        <f t="shared" si="2"/>
        <v>4001.5</v>
      </c>
      <c r="G19" s="192">
        <v>151.66999999999999</v>
      </c>
      <c r="H19" s="192">
        <v>151.66999999999999</v>
      </c>
      <c r="I19" s="193">
        <f t="shared" si="3"/>
        <v>1</v>
      </c>
      <c r="J19" s="201"/>
    </row>
    <row r="20" spans="1:12" ht="15" thickBot="1">
      <c r="A20" s="184" t="s">
        <v>69</v>
      </c>
      <c r="B20" s="189">
        <v>44652</v>
      </c>
      <c r="C20" s="105">
        <v>2856.22</v>
      </c>
      <c r="D20" s="105">
        <v>1128.78</v>
      </c>
      <c r="E20" s="146">
        <v>0</v>
      </c>
      <c r="F20" s="199">
        <f t="shared" si="2"/>
        <v>3985</v>
      </c>
      <c r="G20" s="192">
        <v>151.66999999999999</v>
      </c>
      <c r="H20" s="192">
        <v>151.66999999999999</v>
      </c>
      <c r="I20" s="193">
        <f t="shared" si="3"/>
        <v>1</v>
      </c>
      <c r="J20" s="201"/>
    </row>
    <row r="21" spans="1:12" ht="15" thickBot="1">
      <c r="A21" s="185" t="s">
        <v>133</v>
      </c>
      <c r="B21" s="186"/>
      <c r="C21" s="186"/>
      <c r="D21" s="186"/>
      <c r="E21" s="186"/>
      <c r="F21" s="198">
        <f>SUM(F16:F20)</f>
        <v>23860.52</v>
      </c>
      <c r="G21" s="187">
        <f>SUM(G16:G20)</f>
        <v>758.35</v>
      </c>
      <c r="H21" s="187">
        <f>SUM(H16:H20)</f>
        <v>758.35</v>
      </c>
      <c r="I21" s="197"/>
      <c r="J21" s="196">
        <f>F21*(H21/G21)</f>
        <v>23860.52</v>
      </c>
      <c r="L21" t="s">
        <v>135</v>
      </c>
    </row>
  </sheetData>
  <mergeCells count="2">
    <mergeCell ref="A1:J1"/>
    <mergeCell ref="A2:Q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9EEC1D42FCCD4A9E8BCBA110045976" ma:contentTypeVersion="13" ma:contentTypeDescription="Crée un document." ma:contentTypeScope="" ma:versionID="0acf9cdc82bde3f1c9c29218c85ca43b">
  <xsd:schema xmlns:xsd="http://www.w3.org/2001/XMLSchema" xmlns:xs="http://www.w3.org/2001/XMLSchema" xmlns:p="http://schemas.microsoft.com/office/2006/metadata/properties" xmlns:ns2="20d6aeec-a273-44ef-8e7f-f11cc69bdd10" xmlns:ns3="80725541-25b9-4f38-a7bf-c4b451f311a8" targetNamespace="http://schemas.microsoft.com/office/2006/metadata/properties" ma:root="true" ma:fieldsID="45d8a491a20b6a063b71793f9d81ce75" ns2:_="" ns3:_="">
    <xsd:import namespace="20d6aeec-a273-44ef-8e7f-f11cc69bdd10"/>
    <xsd:import namespace="80725541-25b9-4f38-a7bf-c4b451f311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d6aeec-a273-44ef-8e7f-f11cc69bdd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Balises d’images" ma:readOnly="false" ma:fieldId="{5cf76f15-5ced-4ddc-b409-7134ff3c332f}" ma:taxonomyMulti="true" ma:sspId="a07d1bdf-77dd-407f-bbfa-832537fa95f3"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725541-25b9-4f38-a7bf-c4b451f311a8"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15" nillable="true" ma:displayName="Taxonomy Catch All Column" ma:hidden="true" ma:list="{e4ad362d-55f1-445e-8531-f22ca52c0c40}" ma:internalName="TaxCatchAll" ma:showField="CatchAllData" ma:web="80725541-25b9-4f38-a7bf-c4b451f311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d6aeec-a273-44ef-8e7f-f11cc69bdd10">
      <Terms xmlns="http://schemas.microsoft.com/office/infopath/2007/PartnerControls"/>
    </lcf76f155ced4ddcb4097134ff3c332f>
    <TaxCatchAll xmlns="80725541-25b9-4f38-a7bf-c4b451f311a8" xsi:nil="true"/>
  </documentManagement>
</p:properties>
</file>

<file path=customXml/itemProps1.xml><?xml version="1.0" encoding="utf-8"?>
<ds:datastoreItem xmlns:ds="http://schemas.openxmlformats.org/officeDocument/2006/customXml" ds:itemID="{4026968F-A663-436C-9BAF-8695A9EFDD40}"/>
</file>

<file path=customXml/itemProps2.xml><?xml version="1.0" encoding="utf-8"?>
<ds:datastoreItem xmlns:ds="http://schemas.openxmlformats.org/officeDocument/2006/customXml" ds:itemID="{28671DE2-2ADE-4821-8757-77A6FADD103A}"/>
</file>

<file path=customXml/itemProps3.xml><?xml version="1.0" encoding="utf-8"?>
<ds:datastoreItem xmlns:ds="http://schemas.openxmlformats.org/officeDocument/2006/customXml" ds:itemID="{0805545F-3223-4472-B9DF-23600FBC7579}"/>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lamsili</dc:creator>
  <cp:keywords/>
  <dc:description/>
  <cp:lastModifiedBy>LEPLIVIER Barbara</cp:lastModifiedBy>
  <cp:revision/>
  <dcterms:created xsi:type="dcterms:W3CDTF">2013-12-10T16:41:55Z</dcterms:created>
  <dcterms:modified xsi:type="dcterms:W3CDTF">2023-03-17T08:33:27Z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0x010100799EEC1D42FCCD4A9E8BCBA110045976</vt:lpwstr>
  </property>
  <property fmtid="{D5CDD505-2E9C-101B-9397-08002B2CF9AE}" pid="3" name="MediaServiceImageTags">
    <vt:lpwstr/>
  </property>
</Properties>
</file>